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1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<sst xmlns="http://schemas.openxmlformats.org/spreadsheetml/2006/main" count="10988" uniqueCount="3050">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</sst>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50000000000003"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00000000000001"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00000000000001"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00000000000001"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00000000000001"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00000000000001"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00000000000001"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15"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L23:S23"/>
    <dataValidation type="list" allowBlank="1" showInputMessage="1" showErrorMessage="1" sqref="AE40:AE139">
      <formula1>"○,×"</formula1>
    </dataValidation>
  </dataValidations>
  <pageMargins left="0.7" right="0.7" top="0.75" bottom="0.75" header="0.3" footer="0.3"/>
  <pageSetup paperSize="9" scale="39"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【参考】数式用３!$AM$2:$AM$3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7" t="s">
        <v>134</v>
      </c>
      <c r="AD1" s="928"/>
      <c r="AE1" s="928"/>
      <c r="AF1" s="927" t="str">
        <f>IF(基本情報入力シート!V16="", "", 基本情報入力シート!V16)</f>
        <v/>
      </c>
      <c r="AG1" s="928"/>
      <c r="AH1" s="928"/>
      <c r="AI1" s="928"/>
      <c r="AJ1" s="928"/>
      <c r="AK1" s="953"/>
      <c r="AL1" s="82"/>
      <c r="AM1" s="82"/>
      <c r="AN1" s="82"/>
      <c r="AO1" s="82"/>
      <c r="AP1" s="82"/>
      <c r="AQ1" s="82"/>
      <c r="AR1" s="82"/>
      <c r="AS1" s="82"/>
      <c r="AT1" s="82"/>
      <c r="AU1" s="82"/>
      <c r="AV1" s="82"/>
      <c r="AW1" s="82"/>
      <c r="AX1" s="82"/>
      <c r="AY1" s="82"/>
      <c r="BA1" s="828" t="s">
        <v>135</v>
      </c>
      <c r="BB1" s="828"/>
      <c r="BC1" s="828"/>
      <c r="BD1" s="828"/>
      <c r="BE1" s="828"/>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8" t="str">
        <f>IF(基本情報入力シート!V14="", "",基本情報入力シート!V14)</f>
        <v/>
      </c>
      <c r="BB2" s="828"/>
      <c r="BC2" s="828"/>
      <c r="BD2" s="828"/>
      <c r="BE2" s="828"/>
    </row>
    <row r="3" spans="1:57" ht="18.600000000000001" customHeight="1">
      <c r="A3" s="82"/>
      <c r="B3" s="954" t="s">
        <v>136</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458"/>
      <c r="AM3" s="459"/>
      <c r="AN3" s="82"/>
      <c r="AO3" s="82"/>
      <c r="AP3" s="82"/>
      <c r="AQ3" s="82"/>
      <c r="AR3" s="82"/>
      <c r="AS3" s="82"/>
      <c r="AT3" s="82"/>
      <c r="AU3" s="82"/>
      <c r="AV3" s="82"/>
      <c r="AW3" s="82"/>
      <c r="AX3" s="82"/>
      <c r="AY3" s="82"/>
      <c r="BA3" s="828"/>
      <c r="BB3" s="828"/>
      <c r="BC3" s="828"/>
      <c r="BD3" s="828"/>
      <c r="BE3" s="828"/>
    </row>
    <row r="4" spans="1:57" ht="30.6" customHeight="1">
      <c r="A4" s="967" t="str">
        <f>IF(BA2="補助金様式を都道府県に提出", "！基本情報入力シート「１　提出の目的と提出先の自治体名」にて「補助金様式を都道府県に提出」が選択されているため、この様式はグレーアウトされています。", "")</f>
        <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5" t="s">
        <v>14</v>
      </c>
      <c r="C6" s="956"/>
      <c r="D6" s="956"/>
      <c r="E6" s="956"/>
      <c r="F6" s="956"/>
      <c r="G6" s="957"/>
      <c r="H6" s="949" t="str">
        <f>IF(基本情報入力シート!L21="","",基本情報入力シート!L21)</f>
        <v/>
      </c>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83"/>
      <c r="AM6" s="83"/>
      <c r="AN6" s="83"/>
      <c r="AO6" s="83"/>
      <c r="AP6" s="83"/>
      <c r="AQ6" s="83"/>
      <c r="AR6" s="83"/>
      <c r="AS6" s="83"/>
      <c r="AT6" s="83"/>
      <c r="AU6" s="83"/>
      <c r="AV6" s="83"/>
      <c r="AW6" s="83"/>
      <c r="AX6" s="83"/>
      <c r="AY6" s="83"/>
    </row>
    <row r="7" spans="1:57" s="50" customFormat="1" ht="25.5" customHeight="1">
      <c r="A7" s="83"/>
      <c r="B7" s="958" t="s">
        <v>138</v>
      </c>
      <c r="C7" s="959"/>
      <c r="D7" s="959"/>
      <c r="E7" s="959"/>
      <c r="F7" s="959"/>
      <c r="G7" s="960"/>
      <c r="H7" s="961" t="str">
        <f>IF(基本情報入力シート!L22="","",基本情報入力シート!L22)</f>
        <v/>
      </c>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3"/>
      <c r="AL7" s="83"/>
      <c r="AM7" s="83"/>
      <c r="AN7" s="83"/>
      <c r="AO7" s="83"/>
      <c r="AP7" s="83"/>
      <c r="AQ7" s="83"/>
      <c r="AR7" s="83"/>
      <c r="AS7" s="83"/>
      <c r="AT7" s="83"/>
      <c r="AU7" s="83"/>
      <c r="AV7" s="83"/>
      <c r="AW7" s="83"/>
      <c r="AX7" s="83"/>
      <c r="AY7" s="83"/>
    </row>
    <row r="8" spans="1:57" s="50" customFormat="1" ht="12.75" customHeight="1">
      <c r="A8" s="83"/>
      <c r="B8" s="936" t="s">
        <v>139</v>
      </c>
      <c r="C8" s="937"/>
      <c r="D8" s="937"/>
      <c r="E8" s="937"/>
      <c r="F8" s="937"/>
      <c r="G8" s="938"/>
      <c r="H8" s="461" t="s">
        <v>17</v>
      </c>
      <c r="I8" s="952" t="str">
        <f>IF(基本情報入力シート!AM24="－","",基本情報入力シート!AM24)</f>
        <v>-</v>
      </c>
      <c r="J8" s="952"/>
      <c r="K8" s="952"/>
      <c r="L8" s="95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9"/>
      <c r="C9" s="940"/>
      <c r="D9" s="940"/>
      <c r="E9" s="940"/>
      <c r="F9" s="940"/>
      <c r="G9" s="941"/>
      <c r="H9" s="942" t="str">
        <f>IF(基本情報入力シート!L24="","",基本情報入力シート!L24)</f>
        <v/>
      </c>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83"/>
      <c r="AM9" s="83"/>
      <c r="AN9" s="83"/>
      <c r="AO9" s="83"/>
      <c r="AP9" s="83"/>
      <c r="AQ9" s="83"/>
      <c r="AR9" s="83"/>
      <c r="AS9" s="83"/>
      <c r="AT9" s="83"/>
      <c r="AU9" s="83"/>
      <c r="AV9" s="83"/>
      <c r="AW9" s="83"/>
      <c r="AX9" s="83"/>
      <c r="AY9" s="83" t="b">
        <v>1</v>
      </c>
    </row>
    <row r="10" spans="1:57" s="50" customFormat="1" ht="16.5" customHeight="1">
      <c r="A10" s="83"/>
      <c r="B10" s="939"/>
      <c r="C10" s="940"/>
      <c r="D10" s="940"/>
      <c r="E10" s="940"/>
      <c r="F10" s="940"/>
      <c r="G10" s="941"/>
      <c r="H10" s="943" t="str">
        <f>IF(基本情報入力シート!L25="","",基本情報入力シート!L25)</f>
        <v/>
      </c>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5"/>
      <c r="AL10" s="83"/>
      <c r="AM10" s="83"/>
      <c r="AN10" s="83"/>
      <c r="AO10" s="83"/>
      <c r="AP10" s="83"/>
      <c r="AQ10" s="83"/>
      <c r="AR10" s="83"/>
      <c r="AS10" s="83"/>
      <c r="AT10" s="83"/>
      <c r="AU10" s="83"/>
      <c r="AV10" s="83"/>
      <c r="AW10" s="83"/>
      <c r="AX10" s="83"/>
      <c r="AY10" s="83"/>
    </row>
    <row r="11" spans="1:57" s="50" customFormat="1" ht="13.5" customHeight="1">
      <c r="A11" s="83"/>
      <c r="B11" s="946" t="s">
        <v>14</v>
      </c>
      <c r="C11" s="947"/>
      <c r="D11" s="947"/>
      <c r="E11" s="947"/>
      <c r="F11" s="947"/>
      <c r="G11" s="948"/>
      <c r="H11" s="949" t="str">
        <f>IF(基本情報入力シート!L29="","",基本情報入力シート!L29)</f>
        <v/>
      </c>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83"/>
      <c r="AM11" s="83"/>
      <c r="AN11" s="83"/>
      <c r="AO11" s="83"/>
      <c r="AP11" s="83"/>
      <c r="AQ11" s="83"/>
      <c r="AR11" s="83"/>
      <c r="AS11" s="83"/>
      <c r="AT11" s="83"/>
      <c r="AU11" s="83"/>
      <c r="AV11" s="83"/>
      <c r="AW11" s="83"/>
      <c r="AX11" s="83"/>
      <c r="AY11" s="83"/>
    </row>
    <row r="12" spans="1:57" s="50" customFormat="1" ht="22.5" customHeight="1">
      <c r="A12" s="83"/>
      <c r="B12" s="939" t="s">
        <v>140</v>
      </c>
      <c r="C12" s="940"/>
      <c r="D12" s="940"/>
      <c r="E12" s="940"/>
      <c r="F12" s="940"/>
      <c r="G12" s="941"/>
      <c r="H12" s="964" t="str">
        <f>IF(基本情報入力シート!L30="","",基本情報入力シート!L30)</f>
        <v/>
      </c>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6"/>
      <c r="AL12" s="83"/>
      <c r="AM12" s="83"/>
      <c r="AN12" s="83"/>
      <c r="AO12" s="83"/>
      <c r="AP12" s="83"/>
      <c r="AQ12" s="83"/>
      <c r="AR12" s="83"/>
      <c r="AS12" s="83"/>
      <c r="AT12" s="83"/>
      <c r="AU12" s="83"/>
      <c r="AV12" s="83"/>
      <c r="AW12" s="83"/>
      <c r="AX12" s="83"/>
      <c r="AY12" s="83"/>
    </row>
    <row r="13" spans="1:57" s="50" customFormat="1" ht="18.75" customHeight="1">
      <c r="A13" s="83"/>
      <c r="B13" s="929" t="s">
        <v>141</v>
      </c>
      <c r="C13" s="929"/>
      <c r="D13" s="929"/>
      <c r="E13" s="929"/>
      <c r="F13" s="929"/>
      <c r="G13" s="929"/>
      <c r="H13" s="930" t="s">
        <v>28</v>
      </c>
      <c r="I13" s="929"/>
      <c r="J13" s="929"/>
      <c r="K13" s="929"/>
      <c r="L13" s="931" t="str">
        <f>IF(基本情報入力シート!L31="","",基本情報入力シート!L31)</f>
        <v/>
      </c>
      <c r="M13" s="932"/>
      <c r="N13" s="932"/>
      <c r="O13" s="932"/>
      <c r="P13" s="932"/>
      <c r="Q13" s="932"/>
      <c r="R13" s="932"/>
      <c r="S13" s="932"/>
      <c r="T13" s="932"/>
      <c r="U13" s="933"/>
      <c r="V13" s="934" t="s">
        <v>29</v>
      </c>
      <c r="W13" s="935"/>
      <c r="X13" s="935"/>
      <c r="Y13" s="930"/>
      <c r="Z13" s="931" t="str">
        <f>IF(基本情報入力シート!L32="","",基本情報入力シート!L32)</f>
        <v/>
      </c>
      <c r="AA13" s="932"/>
      <c r="AB13" s="932"/>
      <c r="AC13" s="932"/>
      <c r="AD13" s="932"/>
      <c r="AE13" s="932"/>
      <c r="AF13" s="932"/>
      <c r="AG13" s="932"/>
      <c r="AH13" s="932"/>
      <c r="AI13" s="932"/>
      <c r="AJ13" s="932"/>
      <c r="AK13" s="933"/>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83" t="s">
        <v>143</v>
      </c>
      <c r="C16" s="984"/>
      <c r="D16" s="984"/>
      <c r="E16" s="984"/>
      <c r="F16" s="984"/>
      <c r="G16" s="984"/>
      <c r="H16" s="984"/>
      <c r="I16" s="984"/>
      <c r="J16" s="984"/>
      <c r="K16" s="984"/>
      <c r="L16" s="984"/>
      <c r="M16" s="984"/>
      <c r="N16" s="984"/>
      <c r="O16" s="984"/>
      <c r="P16" s="984"/>
      <c r="Q16" s="984"/>
      <c r="R16" s="984"/>
      <c r="S16" s="984"/>
      <c r="T16" s="984"/>
      <c r="U16" s="984"/>
      <c r="V16" s="984"/>
      <c r="W16" s="985"/>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10" t="s">
        <v>145</v>
      </c>
      <c r="D17" s="910"/>
      <c r="E17" s="910"/>
      <c r="F17" s="910"/>
      <c r="G17" s="910"/>
      <c r="H17" s="910"/>
      <c r="I17" s="910"/>
      <c r="J17" s="910"/>
      <c r="K17" s="910"/>
      <c r="L17" s="910"/>
      <c r="M17" s="910"/>
      <c r="N17" s="910"/>
      <c r="O17" s="910"/>
      <c r="P17" s="972"/>
      <c r="Q17" s="973">
        <f>'別紙様式2-2（処遇改善加算　個表）'!L5</f>
        <v>0</v>
      </c>
      <c r="R17" s="974"/>
      <c r="S17" s="974"/>
      <c r="T17" s="974"/>
      <c r="U17" s="974"/>
      <c r="V17" s="975"/>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71" t="s">
        <v>148</v>
      </c>
      <c r="D18" s="971"/>
      <c r="E18" s="971"/>
      <c r="F18" s="971"/>
      <c r="G18" s="971"/>
      <c r="H18" s="971"/>
      <c r="I18" s="971"/>
      <c r="J18" s="971"/>
      <c r="K18" s="971"/>
      <c r="L18" s="971"/>
      <c r="M18" s="971"/>
      <c r="N18" s="971"/>
      <c r="O18" s="971"/>
      <c r="P18" s="971"/>
      <c r="Q18" s="980"/>
      <c r="R18" s="981"/>
      <c r="S18" s="981"/>
      <c r="T18" s="981"/>
      <c r="U18" s="981"/>
      <c r="V18" s="982"/>
      <c r="W18" s="467" t="s">
        <v>146</v>
      </c>
      <c r="X18" s="87" t="s">
        <v>149</v>
      </c>
      <c r="Y18" s="468"/>
      <c r="Z18" s="82"/>
      <c r="AA18" s="82"/>
      <c r="AB18" s="82"/>
      <c r="AC18" s="82"/>
      <c r="AD18" s="82"/>
      <c r="AE18" s="82"/>
      <c r="AF18" s="82"/>
      <c r="AG18" s="82"/>
      <c r="AH18" s="82"/>
      <c r="AI18" s="82"/>
      <c r="AJ18" s="82"/>
      <c r="AK18" s="82"/>
      <c r="AL18" s="82"/>
      <c r="AM18" s="968" t="s">
        <v>150</v>
      </c>
      <c r="AN18" s="969"/>
      <c r="AO18" s="969"/>
      <c r="AP18" s="969"/>
      <c r="AQ18" s="969"/>
      <c r="AR18" s="969"/>
      <c r="AS18" s="969"/>
      <c r="AT18" s="969"/>
      <c r="AU18" s="969"/>
      <c r="AV18" s="969"/>
      <c r="AW18" s="969"/>
      <c r="AX18" s="969"/>
      <c r="AY18" s="970"/>
    </row>
    <row r="19" spans="1:51" ht="28.5" customHeight="1" thickBot="1">
      <c r="A19" s="82"/>
      <c r="B19" s="469" t="s">
        <v>151</v>
      </c>
      <c r="C19" s="971" t="s">
        <v>152</v>
      </c>
      <c r="D19" s="910"/>
      <c r="E19" s="910"/>
      <c r="F19" s="910"/>
      <c r="G19" s="910"/>
      <c r="H19" s="910"/>
      <c r="I19" s="910"/>
      <c r="J19" s="910"/>
      <c r="K19" s="910"/>
      <c r="L19" s="910"/>
      <c r="M19" s="910"/>
      <c r="N19" s="910"/>
      <c r="O19" s="910"/>
      <c r="P19" s="972"/>
      <c r="Q19" s="973">
        <f>Q17+Q18</f>
        <v>0</v>
      </c>
      <c r="R19" s="974"/>
      <c r="S19" s="974"/>
      <c r="T19" s="974"/>
      <c r="U19" s="974"/>
      <c r="V19" s="975"/>
      <c r="W19" s="470" t="s">
        <v>146</v>
      </c>
      <c r="X19" s="87" t="s">
        <v>149</v>
      </c>
      <c r="Y19" s="914" t="str">
        <f>IF(H7="", "", IFERROR(IF(Q20&gt;=Q19,"○","×"),""))</f>
        <v/>
      </c>
      <c r="Z19" s="82"/>
      <c r="AA19" s="82"/>
      <c r="AB19" s="82"/>
      <c r="AC19" s="82"/>
      <c r="AD19" s="82"/>
      <c r="AE19" s="82"/>
      <c r="AF19" s="82"/>
      <c r="AG19" s="82"/>
      <c r="AH19" s="82"/>
      <c r="AI19" s="82"/>
      <c r="AJ19" s="82"/>
      <c r="AK19" s="82"/>
      <c r="AL19" s="82"/>
      <c r="AM19" s="976" t="s">
        <v>153</v>
      </c>
      <c r="AN19" s="977"/>
      <c r="AO19" s="977"/>
      <c r="AP19" s="977"/>
      <c r="AQ19" s="977"/>
      <c r="AR19" s="977"/>
      <c r="AS19" s="977"/>
      <c r="AT19" s="977"/>
      <c r="AU19" s="977"/>
      <c r="AV19" s="977"/>
      <c r="AW19" s="977"/>
      <c r="AX19" s="977"/>
      <c r="AY19" s="978"/>
    </row>
    <row r="20" spans="1:51" ht="38.450000000000003" customHeight="1" thickBot="1">
      <c r="A20" s="82"/>
      <c r="B20" s="471" t="s">
        <v>154</v>
      </c>
      <c r="C20" s="979" t="s">
        <v>3037</v>
      </c>
      <c r="D20" s="979"/>
      <c r="E20" s="979"/>
      <c r="F20" s="979"/>
      <c r="G20" s="979"/>
      <c r="H20" s="979"/>
      <c r="I20" s="979"/>
      <c r="J20" s="979"/>
      <c r="K20" s="979"/>
      <c r="L20" s="979"/>
      <c r="M20" s="979"/>
      <c r="N20" s="979"/>
      <c r="O20" s="979"/>
      <c r="P20" s="979"/>
      <c r="Q20" s="980"/>
      <c r="R20" s="981"/>
      <c r="S20" s="981"/>
      <c r="T20" s="981"/>
      <c r="U20" s="981"/>
      <c r="V20" s="982"/>
      <c r="W20" s="472" t="s">
        <v>146</v>
      </c>
      <c r="X20" s="87" t="s">
        <v>149</v>
      </c>
      <c r="Y20" s="915"/>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07" t="s">
        <v>157</v>
      </c>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82"/>
      <c r="AM23" s="82"/>
      <c r="AN23" s="82"/>
      <c r="AO23" s="82"/>
      <c r="AP23" s="82"/>
      <c r="AQ23" s="82"/>
      <c r="AR23" s="82"/>
      <c r="AS23" s="82"/>
      <c r="AT23" s="82"/>
      <c r="AU23" s="82"/>
      <c r="AV23" s="82"/>
      <c r="AW23" s="82"/>
      <c r="AX23" s="82"/>
      <c r="AY23" s="82"/>
    </row>
    <row r="24" spans="1:51" ht="25.15" customHeight="1">
      <c r="A24" s="82"/>
      <c r="B24" s="477" t="s">
        <v>156</v>
      </c>
      <c r="C24" s="907" t="s">
        <v>158</v>
      </c>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8" t="s">
        <v>159</v>
      </c>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82"/>
      <c r="AM26" s="82"/>
      <c r="AN26" s="82"/>
      <c r="AO26" s="82"/>
      <c r="AP26" s="82"/>
      <c r="AQ26" s="82"/>
      <c r="AR26" s="82"/>
      <c r="AS26" s="82"/>
      <c r="AT26" s="82"/>
      <c r="AU26" s="82"/>
      <c r="AV26" s="82"/>
      <c r="AW26" s="82"/>
      <c r="AX26" s="82"/>
      <c r="AY26" s="82"/>
    </row>
    <row r="27" spans="1:51" ht="18" customHeight="1" thickBot="1">
      <c r="A27" s="82"/>
      <c r="B27" s="909" t="s">
        <v>160</v>
      </c>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909"/>
      <c r="AL27" s="82"/>
      <c r="AM27" s="82"/>
      <c r="AN27" s="82"/>
      <c r="AO27" s="82"/>
      <c r="AP27" s="82"/>
      <c r="AQ27" s="82"/>
      <c r="AR27" s="82"/>
      <c r="AS27" s="480"/>
      <c r="AT27" s="82"/>
      <c r="AU27" s="82"/>
      <c r="AV27" s="82"/>
      <c r="AW27" s="82"/>
      <c r="AX27" s="82"/>
      <c r="AY27" s="82"/>
    </row>
    <row r="28" spans="1:51" ht="18" customHeight="1" thickBot="1">
      <c r="A28" s="82"/>
      <c r="B28" s="919" t="s">
        <v>161</v>
      </c>
      <c r="C28" s="910"/>
      <c r="D28" s="910"/>
      <c r="E28" s="910"/>
      <c r="F28" s="910"/>
      <c r="G28" s="910"/>
      <c r="H28" s="910"/>
      <c r="I28" s="910"/>
      <c r="J28" s="910"/>
      <c r="K28" s="910"/>
      <c r="L28" s="910"/>
      <c r="M28" s="910"/>
      <c r="N28" s="910"/>
      <c r="O28" s="910"/>
      <c r="P28" s="910"/>
      <c r="Q28" s="910"/>
      <c r="R28" s="910"/>
      <c r="S28" s="910"/>
      <c r="T28" s="910"/>
      <c r="U28" s="910"/>
      <c r="V28" s="910"/>
      <c r="W28" s="910"/>
      <c r="X28" s="910"/>
      <c r="Y28" s="910"/>
      <c r="Z28" s="910"/>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10" t="s">
        <v>162</v>
      </c>
      <c r="D29" s="910"/>
      <c r="E29" s="910"/>
      <c r="F29" s="910"/>
      <c r="G29" s="910"/>
      <c r="H29" s="910"/>
      <c r="I29" s="910"/>
      <c r="J29" s="910"/>
      <c r="K29" s="910"/>
      <c r="L29" s="910"/>
      <c r="M29" s="910"/>
      <c r="N29" s="910"/>
      <c r="O29" s="910"/>
      <c r="P29" s="910"/>
      <c r="Q29" s="910"/>
      <c r="R29" s="910"/>
      <c r="S29" s="910"/>
      <c r="T29" s="911">
        <f>'別紙様式2-2（処遇改善加算　個表）'!L6</f>
        <v>0</v>
      </c>
      <c r="U29" s="912"/>
      <c r="V29" s="912"/>
      <c r="W29" s="912"/>
      <c r="X29" s="912"/>
      <c r="Y29" s="913"/>
      <c r="Z29" s="470" t="s">
        <v>146</v>
      </c>
      <c r="AA29" s="160" t="s">
        <v>149</v>
      </c>
      <c r="AB29" s="914" t="str">
        <f>IF(H7="", "", IFERROR(IF(T30&gt;=T29,"○","×"),""))</f>
        <v/>
      </c>
      <c r="AC29" s="485"/>
      <c r="AD29" s="486"/>
      <c r="AE29" s="486"/>
      <c r="AF29" s="486"/>
      <c r="AG29" s="486"/>
      <c r="AH29" s="486"/>
      <c r="AI29" s="486"/>
      <c r="AJ29" s="486"/>
      <c r="AK29" s="486"/>
      <c r="AL29" s="82"/>
      <c r="AM29" s="830" t="s">
        <v>163</v>
      </c>
      <c r="AN29" s="831"/>
      <c r="AO29" s="831"/>
      <c r="AP29" s="831"/>
      <c r="AQ29" s="831"/>
      <c r="AR29" s="831"/>
      <c r="AS29" s="831"/>
      <c r="AT29" s="831"/>
      <c r="AU29" s="831"/>
      <c r="AV29" s="831"/>
      <c r="AW29" s="831"/>
      <c r="AX29" s="831"/>
      <c r="AY29" s="832"/>
    </row>
    <row r="30" spans="1:51" ht="28.5" customHeight="1" thickBot="1">
      <c r="A30" s="82"/>
      <c r="B30" s="484" t="s">
        <v>147</v>
      </c>
      <c r="C30" s="971" t="s">
        <v>164</v>
      </c>
      <c r="D30" s="971"/>
      <c r="E30" s="971"/>
      <c r="F30" s="971"/>
      <c r="G30" s="971"/>
      <c r="H30" s="971"/>
      <c r="I30" s="971"/>
      <c r="J30" s="971"/>
      <c r="K30" s="971"/>
      <c r="L30" s="971"/>
      <c r="M30" s="971"/>
      <c r="N30" s="971"/>
      <c r="O30" s="971"/>
      <c r="P30" s="971"/>
      <c r="Q30" s="971"/>
      <c r="R30" s="971"/>
      <c r="S30" s="971"/>
      <c r="T30" s="986"/>
      <c r="U30" s="987"/>
      <c r="V30" s="987"/>
      <c r="W30" s="987"/>
      <c r="X30" s="987"/>
      <c r="Y30" s="988"/>
      <c r="Z30" s="467" t="s">
        <v>146</v>
      </c>
      <c r="AA30" s="160" t="s">
        <v>149</v>
      </c>
      <c r="AB30" s="915"/>
      <c r="AC30" s="485"/>
      <c r="AD30" s="486"/>
      <c r="AE30" s="486"/>
      <c r="AF30" s="486"/>
      <c r="AG30" s="486"/>
      <c r="AH30" s="486"/>
      <c r="AI30" s="486"/>
      <c r="AJ30" s="486"/>
      <c r="AK30" s="486"/>
      <c r="AL30" s="82"/>
      <c r="AM30" s="833"/>
      <c r="AN30" s="834"/>
      <c r="AO30" s="834"/>
      <c r="AP30" s="834"/>
      <c r="AQ30" s="834"/>
      <c r="AR30" s="834"/>
      <c r="AS30" s="834"/>
      <c r="AT30" s="834"/>
      <c r="AU30" s="834"/>
      <c r="AV30" s="834"/>
      <c r="AW30" s="834"/>
      <c r="AX30" s="834"/>
      <c r="AY30" s="835"/>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97" t="s">
        <v>165</v>
      </c>
      <c r="D33" s="997"/>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8" t="s">
        <v>166</v>
      </c>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82"/>
      <c r="AM35" s="82"/>
      <c r="AN35" s="82"/>
      <c r="AO35" s="82"/>
      <c r="AP35" s="82"/>
      <c r="AQ35" s="82"/>
      <c r="AR35" s="82"/>
      <c r="AS35" s="82"/>
      <c r="AT35" s="82"/>
      <c r="AU35" s="82"/>
      <c r="AV35" s="82"/>
      <c r="AW35" s="82"/>
      <c r="AX35" s="82"/>
      <c r="AY35" s="82"/>
    </row>
    <row r="36" spans="1:56" ht="19.149999999999999" customHeight="1" thickBot="1">
      <c r="A36" s="82"/>
      <c r="B36" s="919" t="s">
        <v>167</v>
      </c>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10"/>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3039</v>
      </c>
      <c r="D37" s="814"/>
      <c r="E37" s="814"/>
      <c r="F37" s="814"/>
      <c r="G37" s="814"/>
      <c r="H37" s="814"/>
      <c r="I37" s="814"/>
      <c r="J37" s="814"/>
      <c r="K37" s="814"/>
      <c r="L37" s="814"/>
      <c r="M37" s="814"/>
      <c r="N37" s="814"/>
      <c r="O37" s="814"/>
      <c r="P37" s="814"/>
      <c r="Q37" s="814"/>
      <c r="R37" s="814"/>
      <c r="S37" s="815"/>
      <c r="T37" s="999">
        <f>'別紙様式2-2（処遇改善加算　個表）'!L7</f>
        <v>0</v>
      </c>
      <c r="U37" s="1000"/>
      <c r="V37" s="1000"/>
      <c r="W37" s="1000"/>
      <c r="X37" s="1000"/>
      <c r="Y37" s="492" t="s">
        <v>146</v>
      </c>
      <c r="Z37" s="493" t="s">
        <v>149</v>
      </c>
      <c r="AA37" s="494"/>
      <c r="AB37" s="82"/>
      <c r="AC37" s="82"/>
      <c r="AD37" s="82"/>
      <c r="AE37" s="82"/>
      <c r="AF37" s="82"/>
      <c r="AG37" s="82" t="s">
        <v>149</v>
      </c>
      <c r="AH37" s="495" t="str">
        <f>IF(T38&lt;T37,"×","")</f>
        <v/>
      </c>
      <c r="AI37" s="82"/>
      <c r="AJ37" s="82"/>
      <c r="AK37" s="82"/>
      <c r="AL37" s="82"/>
      <c r="AM37" s="901" t="s">
        <v>168</v>
      </c>
      <c r="AN37" s="902"/>
      <c r="AO37" s="902"/>
      <c r="AP37" s="902"/>
      <c r="AQ37" s="902"/>
      <c r="AR37" s="902"/>
      <c r="AS37" s="902"/>
      <c r="AT37" s="902"/>
      <c r="AU37" s="902"/>
      <c r="AV37" s="902"/>
      <c r="AW37" s="902"/>
      <c r="AX37" s="902"/>
      <c r="AY37" s="903"/>
    </row>
    <row r="38" spans="1:56" ht="19.899999999999999" customHeight="1" thickBot="1">
      <c r="A38" s="82"/>
      <c r="B38" s="691" t="s">
        <v>147</v>
      </c>
      <c r="C38" s="816" t="s">
        <v>3040</v>
      </c>
      <c r="D38" s="816"/>
      <c r="E38" s="816"/>
      <c r="F38" s="816"/>
      <c r="G38" s="816"/>
      <c r="H38" s="816"/>
      <c r="I38" s="816"/>
      <c r="J38" s="816"/>
      <c r="K38" s="816"/>
      <c r="L38" s="816"/>
      <c r="M38" s="816"/>
      <c r="N38" s="816"/>
      <c r="O38" s="816"/>
      <c r="P38" s="816"/>
      <c r="Q38" s="816"/>
      <c r="R38" s="816"/>
      <c r="S38" s="817"/>
      <c r="T38" s="980"/>
      <c r="U38" s="981"/>
      <c r="V38" s="981"/>
      <c r="W38" s="981"/>
      <c r="X38" s="982"/>
      <c r="Y38" s="496" t="s">
        <v>146</v>
      </c>
      <c r="Z38" s="57"/>
      <c r="AA38" s="497" t="s">
        <v>169</v>
      </c>
      <c r="AB38" s="821">
        <f>IFERROR(T39/T37*100,0)</f>
        <v>0</v>
      </c>
      <c r="AC38" s="822"/>
      <c r="AD38" s="823"/>
      <c r="AE38" s="498" t="s">
        <v>170</v>
      </c>
      <c r="AF38" s="498" t="s">
        <v>171</v>
      </c>
      <c r="AG38" s="82" t="s">
        <v>149</v>
      </c>
      <c r="AH38" s="468" t="str">
        <f>IF(OR(T37=0, T37=""),"",(IF(AND(AB38&gt;=200/3, T38&gt;=T39),"○","×")))</f>
        <v/>
      </c>
      <c r="AI38" s="478"/>
      <c r="AJ38" s="478"/>
      <c r="AK38" s="478"/>
      <c r="AL38" s="82"/>
      <c r="AM38" s="901" t="s">
        <v>172</v>
      </c>
      <c r="AN38" s="902"/>
      <c r="AO38" s="902"/>
      <c r="AP38" s="902"/>
      <c r="AQ38" s="902"/>
      <c r="AR38" s="902"/>
      <c r="AS38" s="902"/>
      <c r="AT38" s="902"/>
      <c r="AU38" s="902"/>
      <c r="AV38" s="902"/>
      <c r="AW38" s="902"/>
      <c r="AX38" s="902"/>
      <c r="AY38" s="903"/>
    </row>
    <row r="39" spans="1:56" ht="19.899999999999999" customHeight="1" thickBot="1">
      <c r="A39" s="82"/>
      <c r="B39" s="499"/>
      <c r="C39" s="989" t="s">
        <v>3041</v>
      </c>
      <c r="D39" s="990"/>
      <c r="E39" s="990"/>
      <c r="F39" s="990"/>
      <c r="G39" s="990"/>
      <c r="H39" s="990"/>
      <c r="I39" s="990"/>
      <c r="J39" s="990"/>
      <c r="K39" s="990"/>
      <c r="L39" s="990"/>
      <c r="M39" s="990"/>
      <c r="N39" s="990"/>
      <c r="O39" s="990"/>
      <c r="P39" s="990"/>
      <c r="Q39" s="990"/>
      <c r="R39" s="990"/>
      <c r="S39" s="990"/>
      <c r="T39" s="993"/>
      <c r="U39" s="994"/>
      <c r="V39" s="994"/>
      <c r="W39" s="994"/>
      <c r="X39" s="995"/>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91"/>
      <c r="D40" s="992"/>
      <c r="E40" s="992"/>
      <c r="F40" s="992"/>
      <c r="G40" s="992"/>
      <c r="H40" s="992"/>
      <c r="I40" s="992"/>
      <c r="J40" s="992"/>
      <c r="K40" s="992"/>
      <c r="L40" s="992"/>
      <c r="M40" s="992"/>
      <c r="N40" s="992"/>
      <c r="O40" s="992"/>
      <c r="P40" s="992"/>
      <c r="Q40" s="992"/>
      <c r="R40" s="992"/>
      <c r="S40" s="992"/>
      <c r="T40" s="506" t="s">
        <v>169</v>
      </c>
      <c r="U40" s="996">
        <f>T39/12</f>
        <v>0</v>
      </c>
      <c r="V40" s="996"/>
      <c r="W40" s="996"/>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1"/>
      <c r="AO42" s="841"/>
      <c r="AP42" s="841"/>
      <c r="AQ42" s="841"/>
      <c r="AR42" s="841"/>
      <c r="AS42" s="841"/>
      <c r="AT42" s="841"/>
      <c r="AU42" s="841"/>
      <c r="AV42" s="841"/>
      <c r="AW42" s="841"/>
      <c r="AX42" s="841"/>
      <c r="AY42" s="842"/>
      <c r="BA42" s="824" t="s">
        <v>174</v>
      </c>
      <c r="BB42" s="824"/>
      <c r="BC42" s="824"/>
      <c r="BD42" s="824"/>
    </row>
    <row r="43" spans="1:56" s="50" customFormat="1" ht="18" customHeight="1" thickBot="1">
      <c r="A43" s="83"/>
      <c r="B43" s="919" t="s">
        <v>175</v>
      </c>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483" t="str">
        <f>IF(H7="", "", IF('別紙様式2-2（処遇改善加算　個表）'!AI9="○", "○", "×"))</f>
        <v/>
      </c>
      <c r="AL43" s="83"/>
      <c r="AM43" s="843"/>
      <c r="AN43" s="844"/>
      <c r="AO43" s="844"/>
      <c r="AP43" s="844"/>
      <c r="AQ43" s="844"/>
      <c r="AR43" s="844"/>
      <c r="AS43" s="844"/>
      <c r="AT43" s="844"/>
      <c r="AU43" s="844"/>
      <c r="AV43" s="844"/>
      <c r="AW43" s="844"/>
      <c r="AX43" s="844"/>
      <c r="AY43" s="845"/>
      <c r="BA43" s="82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6"/>
      <c r="BC43" s="826"/>
      <c r="BD43" s="827"/>
    </row>
    <row r="44" spans="1:56" s="50" customFormat="1" ht="6" customHeight="1" thickBot="1">
      <c r="A44" s="83"/>
      <c r="B44" s="918"/>
      <c r="C44" s="918"/>
      <c r="D44" s="918"/>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21" t="s">
        <v>176</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83"/>
      <c r="AM45" s="8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1"/>
      <c r="AO45" s="841"/>
      <c r="AP45" s="841"/>
      <c r="AQ45" s="841"/>
      <c r="AR45" s="841"/>
      <c r="AS45" s="841"/>
      <c r="AT45" s="841"/>
      <c r="AU45" s="841"/>
      <c r="AV45" s="841"/>
      <c r="AW45" s="841"/>
      <c r="AX45" s="841"/>
      <c r="AY45" s="842"/>
      <c r="BA45" s="824" t="s">
        <v>177</v>
      </c>
      <c r="BB45" s="824"/>
      <c r="BC45" s="824"/>
      <c r="BD45" s="824"/>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20"/>
      <c r="AK46" s="483" t="str">
        <f>IF(H7="", "", IF('別紙様式2-2（処遇改善加算　個表）'!AJ9="○", "○", "×"))</f>
        <v/>
      </c>
      <c r="AL46" s="83"/>
      <c r="AM46" s="843"/>
      <c r="AN46" s="844"/>
      <c r="AO46" s="844"/>
      <c r="AP46" s="844"/>
      <c r="AQ46" s="844"/>
      <c r="AR46" s="844"/>
      <c r="AS46" s="844"/>
      <c r="AT46" s="844"/>
      <c r="AU46" s="844"/>
      <c r="AV46" s="844"/>
      <c r="AW46" s="844"/>
      <c r="AX46" s="844"/>
      <c r="AY46" s="845"/>
      <c r="BA46" s="825">
        <f>COUNTIF('別紙様式2-2（処遇改善加算　個表）'!P:P, "処遇改善加算Ⅰ")+COUNTIF('別紙様式2-2（処遇改善加算　個表）'!P:P, "処遇改善加算Ⅱ")+COUNTIF('別紙様式2-2（処遇改善加算　個表）'!P:P, "処遇改善加算Ⅲ")</f>
        <v>0</v>
      </c>
      <c r="BB46" s="826"/>
      <c r="BC46" s="826"/>
      <c r="BD46" s="82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9" t="s">
        <v>180</v>
      </c>
      <c r="BB48" s="829"/>
      <c r="BC48" s="829"/>
      <c r="BD48" s="829"/>
    </row>
    <row r="49" spans="1:56" ht="18" customHeight="1" thickBot="1">
      <c r="A49" s="82"/>
      <c r="B49" s="923" t="s">
        <v>181</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483" t="str">
        <f>IF(H7="", "", IF('別紙様式2-2（処遇改善加算　個表）'!AK9="○", "○", "×"))</f>
        <v/>
      </c>
      <c r="AL49" s="82"/>
      <c r="AM49" s="82"/>
      <c r="AN49" s="82"/>
      <c r="AO49" s="82"/>
      <c r="AP49" s="82"/>
      <c r="AQ49" s="82"/>
      <c r="AR49" s="82"/>
      <c r="AS49" s="82"/>
      <c r="AT49" s="82"/>
      <c r="AU49" s="82"/>
      <c r="AV49" s="82"/>
      <c r="AW49" s="82"/>
      <c r="AX49" s="480"/>
      <c r="AY49" s="82"/>
      <c r="BA49" s="916">
        <f>COUNTIF('別紙様式2-2（処遇改善加算　個表）'!P:P, "処遇改善加算Ⅰ")+COUNTIF('別紙様式2-2（処遇改善加算　個表）'!P:P, "処遇改善加算Ⅱ")</f>
        <v>0</v>
      </c>
      <c r="BB49" s="916"/>
      <c r="BC49" s="916"/>
      <c r="BD49" s="916"/>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7" t="s">
        <v>184</v>
      </c>
      <c r="AN52" s="838"/>
      <c r="AO52" s="838"/>
      <c r="AP52" s="838"/>
      <c r="AQ52" s="838"/>
      <c r="AR52" s="838"/>
      <c r="AS52" s="838"/>
      <c r="AT52" s="838"/>
      <c r="AU52" s="838"/>
      <c r="AV52" s="838"/>
      <c r="AW52" s="838"/>
      <c r="AX52" s="838"/>
      <c r="AY52" s="839"/>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1033" t="s">
        <v>187</v>
      </c>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527" t="s">
        <v>171</v>
      </c>
      <c r="AL56" s="83"/>
      <c r="AM56" s="1018" t="s">
        <v>189</v>
      </c>
      <c r="AN56" s="1019"/>
      <c r="AO56" s="1019"/>
      <c r="AP56" s="1019"/>
      <c r="AQ56" s="1019"/>
      <c r="AR56" s="1019"/>
      <c r="AS56" s="1019"/>
      <c r="AT56" s="1019"/>
      <c r="AU56" s="1019"/>
      <c r="AV56" s="1019"/>
      <c r="AW56" s="1019"/>
      <c r="AX56" s="1019"/>
      <c r="AY56" s="1020"/>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9" t="s">
        <v>191</v>
      </c>
      <c r="BB58" s="829"/>
      <c r="BC58" s="829"/>
      <c r="BD58" s="829"/>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6">
        <f>COUNTIF('別紙様式2-2（処遇改善加算　個表）'!P:P, "処遇改善加算Ⅰ")</f>
        <v>0</v>
      </c>
      <c r="BB59" s="846"/>
      <c r="BC59" s="846"/>
      <c r="BD59" s="846"/>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5" t="s">
        <v>195</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 customHeight="1">
      <c r="A66" s="82"/>
      <c r="B66" s="538" t="s">
        <v>197</v>
      </c>
      <c r="C66" s="1045" t="s">
        <v>3047</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9" customHeight="1">
      <c r="A69" s="82"/>
      <c r="B69" s="538" t="s">
        <v>197</v>
      </c>
      <c r="C69" s="1045" t="s">
        <v>3048</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1030" t="s">
        <v>199</v>
      </c>
      <c r="C71" s="1031"/>
      <c r="D71" s="1032"/>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5" t="s">
        <v>203</v>
      </c>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6"/>
      <c r="AL72" s="83"/>
      <c r="AM72" s="830" t="str">
        <f>IF(AI65="該当", "！この区分（４項目）から２つ以上の取組が選択されていません。",  "！この区分（４項目）から１つ以上の取組が選択されていません。")</f>
        <v>！この区分（４項目）から１つ以上の取組が選択されていません。</v>
      </c>
      <c r="AN72" s="831"/>
      <c r="AO72" s="831"/>
      <c r="AP72" s="831"/>
      <c r="AQ72" s="831"/>
      <c r="AR72" s="831"/>
      <c r="AS72" s="831"/>
      <c r="AT72" s="831"/>
      <c r="AU72" s="831"/>
      <c r="AV72" s="831"/>
      <c r="AW72" s="831"/>
      <c r="AX72" s="832"/>
      <c r="AY72" s="83"/>
      <c r="AZ72" s="50"/>
      <c r="BA72" s="828">
        <f>COUNTIF(E72:F75, "✓")+COUNTIF(E72:F75, "誓約")</f>
        <v>0</v>
      </c>
    </row>
    <row r="73" spans="1:53" ht="15" customHeight="1" thickBot="1">
      <c r="A73" s="82"/>
      <c r="B73" s="860"/>
      <c r="C73" s="861"/>
      <c r="D73" s="861"/>
      <c r="E73" s="812"/>
      <c r="F73" s="813"/>
      <c r="G73" s="1012" t="s">
        <v>204</v>
      </c>
      <c r="H73" s="1012"/>
      <c r="I73" s="1012"/>
      <c r="J73" s="1012"/>
      <c r="K73" s="1012"/>
      <c r="L73" s="1012"/>
      <c r="M73" s="1012"/>
      <c r="N73" s="1012"/>
      <c r="O73" s="1012"/>
      <c r="P73" s="1012"/>
      <c r="Q73" s="1012"/>
      <c r="R73" s="1012"/>
      <c r="S73" s="1012"/>
      <c r="T73" s="1012"/>
      <c r="U73" s="1012"/>
      <c r="V73" s="1012"/>
      <c r="W73" s="1012"/>
      <c r="X73" s="1012"/>
      <c r="Y73" s="1012"/>
      <c r="Z73" s="1012"/>
      <c r="AA73" s="1012"/>
      <c r="AB73" s="1012"/>
      <c r="AC73" s="1012"/>
      <c r="AD73" s="1012"/>
      <c r="AE73" s="1012"/>
      <c r="AF73" s="1012"/>
      <c r="AG73" s="1012"/>
      <c r="AH73" s="1012"/>
      <c r="AI73" s="1012"/>
      <c r="AJ73" s="1012"/>
      <c r="AK73" s="637"/>
      <c r="AL73" s="83"/>
      <c r="AM73" s="833"/>
      <c r="AN73" s="834"/>
      <c r="AO73" s="834"/>
      <c r="AP73" s="834"/>
      <c r="AQ73" s="834"/>
      <c r="AR73" s="834"/>
      <c r="AS73" s="834"/>
      <c r="AT73" s="834"/>
      <c r="AU73" s="834"/>
      <c r="AV73" s="834"/>
      <c r="AW73" s="834"/>
      <c r="AX73" s="835"/>
      <c r="AY73" s="535"/>
      <c r="AZ73" s="541"/>
      <c r="BA73" s="828"/>
    </row>
    <row r="74" spans="1:53" ht="15" customHeight="1">
      <c r="A74" s="82"/>
      <c r="B74" s="860"/>
      <c r="C74" s="861"/>
      <c r="D74" s="861"/>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8"/>
    </row>
    <row r="75" spans="1:53" ht="15" customHeight="1" thickBot="1">
      <c r="A75" s="82"/>
      <c r="B75" s="862"/>
      <c r="C75" s="863"/>
      <c r="D75" s="863"/>
      <c r="E75" s="808"/>
      <c r="F75" s="809"/>
      <c r="G75" s="922" t="s">
        <v>206</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638"/>
      <c r="AL75" s="83"/>
      <c r="AM75" s="542"/>
      <c r="AN75" s="542"/>
      <c r="AO75" s="542"/>
      <c r="AP75" s="542"/>
      <c r="AQ75" s="542"/>
      <c r="AR75" s="542"/>
      <c r="AS75" s="542"/>
      <c r="AT75" s="542"/>
      <c r="AU75" s="542"/>
      <c r="AV75" s="542"/>
      <c r="AW75" s="542"/>
      <c r="AX75" s="542"/>
      <c r="AY75" s="83"/>
      <c r="AZ75" s="50"/>
      <c r="BA75" s="828"/>
    </row>
    <row r="76" spans="1:53" ht="35.450000000000003" customHeight="1">
      <c r="A76" s="82"/>
      <c r="B76" s="781" t="s">
        <v>207</v>
      </c>
      <c r="C76" s="782"/>
      <c r="D76" s="782"/>
      <c r="E76" s="810"/>
      <c r="F76" s="811"/>
      <c r="G76" s="865" t="s">
        <v>208</v>
      </c>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6"/>
      <c r="AL76" s="83"/>
      <c r="AM76" s="830" t="str">
        <f>IF(AI65="該当", "！この区分（４項目）から２つ以上の取組が選択されていません。",  "！この区分（４項目）から１つ以上の取組が選択されていません。")</f>
        <v>！この区分（４項目）から１つ以上の取組が選択されていません。</v>
      </c>
      <c r="AN76" s="831"/>
      <c r="AO76" s="831"/>
      <c r="AP76" s="831"/>
      <c r="AQ76" s="831"/>
      <c r="AR76" s="831"/>
      <c r="AS76" s="831"/>
      <c r="AT76" s="831"/>
      <c r="AU76" s="831"/>
      <c r="AV76" s="831"/>
      <c r="AW76" s="831"/>
      <c r="AX76" s="832"/>
      <c r="AY76" s="83"/>
      <c r="AZ76" s="50"/>
      <c r="BA76" s="828">
        <f>COUNTIF(E76:F79, "✓")+COUNTIF(E76:F79, "誓約")</f>
        <v>0</v>
      </c>
    </row>
    <row r="77" spans="1:53" ht="15" customHeight="1" thickBot="1">
      <c r="A77" s="82"/>
      <c r="B77" s="860"/>
      <c r="C77" s="861"/>
      <c r="D77" s="861"/>
      <c r="E77" s="812"/>
      <c r="F77" s="813"/>
      <c r="G77" s="1012" t="s">
        <v>209</v>
      </c>
      <c r="H77" s="1012"/>
      <c r="I77" s="1012"/>
      <c r="J77" s="1012"/>
      <c r="K77" s="1012"/>
      <c r="L77" s="1012"/>
      <c r="M77" s="1012"/>
      <c r="N77" s="1012"/>
      <c r="O77" s="1012"/>
      <c r="P77" s="1012"/>
      <c r="Q77" s="1012"/>
      <c r="R77" s="1012"/>
      <c r="S77" s="1012"/>
      <c r="T77" s="1012"/>
      <c r="U77" s="1012"/>
      <c r="V77" s="1012"/>
      <c r="W77" s="1012"/>
      <c r="X77" s="1012"/>
      <c r="Y77" s="1012"/>
      <c r="Z77" s="1012"/>
      <c r="AA77" s="1012"/>
      <c r="AB77" s="1012"/>
      <c r="AC77" s="1012"/>
      <c r="AD77" s="1012"/>
      <c r="AE77" s="1012"/>
      <c r="AF77" s="1012"/>
      <c r="AG77" s="1012"/>
      <c r="AH77" s="1012"/>
      <c r="AI77" s="1012"/>
      <c r="AJ77" s="1012"/>
      <c r="AK77" s="639"/>
      <c r="AL77" s="83"/>
      <c r="AM77" s="833"/>
      <c r="AN77" s="834"/>
      <c r="AO77" s="834"/>
      <c r="AP77" s="834"/>
      <c r="AQ77" s="834"/>
      <c r="AR77" s="834"/>
      <c r="AS77" s="834"/>
      <c r="AT77" s="834"/>
      <c r="AU77" s="834"/>
      <c r="AV77" s="834"/>
      <c r="AW77" s="834"/>
      <c r="AX77" s="835"/>
      <c r="AY77" s="535"/>
      <c r="AZ77" s="541"/>
      <c r="BA77" s="828"/>
    </row>
    <row r="78" spans="1:53" ht="15" customHeight="1">
      <c r="A78" s="82"/>
      <c r="B78" s="860"/>
      <c r="C78" s="861"/>
      <c r="D78" s="861"/>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8"/>
    </row>
    <row r="79" spans="1:53" ht="15" customHeight="1" thickBot="1">
      <c r="A79" s="82"/>
      <c r="B79" s="862"/>
      <c r="C79" s="863"/>
      <c r="D79" s="863"/>
      <c r="E79" s="1034"/>
      <c r="F79" s="1035"/>
      <c r="G79" s="867" t="s">
        <v>211</v>
      </c>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72"/>
      <c r="AL79" s="83"/>
      <c r="AM79" s="542"/>
      <c r="AN79" s="542"/>
      <c r="AO79" s="542"/>
      <c r="AP79" s="542"/>
      <c r="AQ79" s="542"/>
      <c r="AR79" s="542"/>
      <c r="AS79" s="542"/>
      <c r="AT79" s="542"/>
      <c r="AU79" s="542"/>
      <c r="AV79" s="542"/>
      <c r="AW79" s="542"/>
      <c r="AX79" s="542"/>
      <c r="AY79" s="83"/>
      <c r="AZ79" s="50"/>
      <c r="BA79" s="828"/>
    </row>
    <row r="80" spans="1:53" ht="15" customHeight="1">
      <c r="A80" s="82"/>
      <c r="B80" s="781" t="s">
        <v>212</v>
      </c>
      <c r="C80" s="782"/>
      <c r="D80" s="782"/>
      <c r="E80" s="810"/>
      <c r="F80" s="811"/>
      <c r="G80" s="1013" t="s">
        <v>213</v>
      </c>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1013"/>
      <c r="AK80" s="639"/>
      <c r="AL80" s="83"/>
      <c r="AM80" s="830" t="str">
        <f>IF(AI65="該当", "！この区分（４項目）から２つ以上の取組が選択されていません。",  "！この区分（４項目）から１つ以上の取組が選択されていません。")</f>
        <v>！この区分（４項目）から１つ以上の取組が選択されていません。</v>
      </c>
      <c r="AN80" s="831"/>
      <c r="AO80" s="831"/>
      <c r="AP80" s="831"/>
      <c r="AQ80" s="831"/>
      <c r="AR80" s="831"/>
      <c r="AS80" s="831"/>
      <c r="AT80" s="831"/>
      <c r="AU80" s="831"/>
      <c r="AV80" s="831"/>
      <c r="AW80" s="831"/>
      <c r="AX80" s="832"/>
      <c r="AY80" s="83"/>
      <c r="AZ80" s="50"/>
      <c r="BA80" s="828">
        <f>COUNTIF(E80:F83, "✓")+COUNTIF(E80:F83, "誓約")</f>
        <v>0</v>
      </c>
    </row>
    <row r="81" spans="1:53" ht="28.15" customHeight="1" thickBot="1">
      <c r="A81" s="82"/>
      <c r="B81" s="860"/>
      <c r="C81" s="861"/>
      <c r="D81" s="861"/>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3"/>
      <c r="AN81" s="834"/>
      <c r="AO81" s="834"/>
      <c r="AP81" s="834"/>
      <c r="AQ81" s="834"/>
      <c r="AR81" s="834"/>
      <c r="AS81" s="834"/>
      <c r="AT81" s="834"/>
      <c r="AU81" s="834"/>
      <c r="AV81" s="834"/>
      <c r="AW81" s="834"/>
      <c r="AX81" s="835"/>
      <c r="AY81" s="535"/>
      <c r="AZ81" s="541"/>
      <c r="BA81" s="828"/>
    </row>
    <row r="82" spans="1:53" ht="28.15" customHeight="1">
      <c r="A82" s="82"/>
      <c r="B82" s="860"/>
      <c r="C82" s="861"/>
      <c r="D82" s="861"/>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8"/>
    </row>
    <row r="83" spans="1:53" ht="15" customHeight="1" thickBot="1">
      <c r="A83" s="82"/>
      <c r="B83" s="862"/>
      <c r="C83" s="863"/>
      <c r="D83" s="863"/>
      <c r="E83" s="812"/>
      <c r="F83" s="813"/>
      <c r="G83" s="869" t="s">
        <v>216</v>
      </c>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72"/>
      <c r="AL83" s="83"/>
      <c r="AM83" s="542"/>
      <c r="AN83" s="542"/>
      <c r="AO83" s="542"/>
      <c r="AP83" s="542"/>
      <c r="AQ83" s="542"/>
      <c r="AR83" s="542"/>
      <c r="AS83" s="542"/>
      <c r="AT83" s="542"/>
      <c r="AU83" s="542"/>
      <c r="AV83" s="542"/>
      <c r="AW83" s="542"/>
      <c r="AX83" s="542"/>
      <c r="AY83" s="83"/>
      <c r="AZ83" s="50"/>
      <c r="BA83" s="828"/>
    </row>
    <row r="84" spans="1:53" ht="15" customHeight="1">
      <c r="A84" s="82"/>
      <c r="B84" s="781" t="s">
        <v>217</v>
      </c>
      <c r="C84" s="782"/>
      <c r="D84" s="782"/>
      <c r="E84" s="810"/>
      <c r="F84" s="811"/>
      <c r="G84" s="865" t="s">
        <v>218</v>
      </c>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6"/>
      <c r="AL84" s="83"/>
      <c r="AM84" s="836" t="str">
        <f>IF(AI65="該当", "！この区分（４項目）から２つ以上の取組が選択されていません。",  "！この区分（４項目）から１つ以上の取組が選択されていません。")</f>
        <v>！この区分（４項目）から１つ以上の取組が選択されていません。</v>
      </c>
      <c r="AN84" s="831"/>
      <c r="AO84" s="831"/>
      <c r="AP84" s="831"/>
      <c r="AQ84" s="831"/>
      <c r="AR84" s="831"/>
      <c r="AS84" s="831"/>
      <c r="AT84" s="831"/>
      <c r="AU84" s="831"/>
      <c r="AV84" s="831"/>
      <c r="AW84" s="831"/>
      <c r="AX84" s="832"/>
      <c r="AY84" s="83"/>
      <c r="AZ84" s="50"/>
      <c r="BA84" s="828">
        <f>COUNTIF(E84:F87, "✓")+COUNTIF(E84:F87, "誓約")</f>
        <v>0</v>
      </c>
    </row>
    <row r="85" spans="1:53" ht="15" customHeight="1" thickBot="1">
      <c r="A85" s="82"/>
      <c r="B85" s="860"/>
      <c r="C85" s="861"/>
      <c r="D85" s="861"/>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3"/>
      <c r="AN85" s="834"/>
      <c r="AO85" s="834"/>
      <c r="AP85" s="834"/>
      <c r="AQ85" s="834"/>
      <c r="AR85" s="834"/>
      <c r="AS85" s="834"/>
      <c r="AT85" s="834"/>
      <c r="AU85" s="834"/>
      <c r="AV85" s="834"/>
      <c r="AW85" s="834"/>
      <c r="AX85" s="835"/>
      <c r="AY85" s="535"/>
      <c r="AZ85" s="541"/>
      <c r="BA85" s="828"/>
    </row>
    <row r="86" spans="1:53" ht="28.15" customHeight="1">
      <c r="A86" s="82"/>
      <c r="B86" s="860"/>
      <c r="C86" s="861"/>
      <c r="D86" s="861"/>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8"/>
    </row>
    <row r="87" spans="1:53" ht="15" customHeight="1" thickBot="1">
      <c r="A87" s="82"/>
      <c r="B87" s="862"/>
      <c r="C87" s="863"/>
      <c r="D87" s="863"/>
      <c r="E87" s="812"/>
      <c r="F87" s="813"/>
      <c r="G87" s="869" t="s">
        <v>221</v>
      </c>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2"/>
      <c r="AL87" s="83"/>
      <c r="AM87" s="535"/>
      <c r="AN87" s="535"/>
      <c r="AO87" s="535"/>
      <c r="AP87" s="535"/>
      <c r="AQ87" s="535"/>
      <c r="AR87" s="535"/>
      <c r="AS87" s="535"/>
      <c r="AT87" s="535"/>
      <c r="AU87" s="535"/>
      <c r="AV87" s="535"/>
      <c r="AW87" s="535"/>
      <c r="AX87" s="535"/>
      <c r="AY87" s="83"/>
      <c r="AZ87" s="50"/>
      <c r="BA87" s="828"/>
    </row>
    <row r="88" spans="1:53" ht="28.15" customHeight="1" thickBot="1">
      <c r="A88" s="82"/>
      <c r="B88" s="781" t="s">
        <v>3049</v>
      </c>
      <c r="C88" s="782"/>
      <c r="D88" s="782"/>
      <c r="E88" s="810"/>
      <c r="F88" s="811"/>
      <c r="G88" s="864" t="s">
        <v>3038</v>
      </c>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6"/>
      <c r="AL88" s="83"/>
      <c r="AM88" s="901" t="str">
        <f>IF(AND(AI68="該当", AND(E88="",E89= "")), "！⑰又は⑱の取組は必須です。",  "")</f>
        <v/>
      </c>
      <c r="AN88" s="902"/>
      <c r="AO88" s="902"/>
      <c r="AP88" s="902"/>
      <c r="AQ88" s="902"/>
      <c r="AR88" s="902"/>
      <c r="AS88" s="902"/>
      <c r="AT88" s="902"/>
      <c r="AU88" s="902"/>
      <c r="AV88" s="902"/>
      <c r="AW88" s="902"/>
      <c r="AX88" s="903"/>
      <c r="AY88" s="83"/>
      <c r="AZ88" s="50"/>
      <c r="BA88" s="904">
        <f>COUNTIF(E88:F95, "✓")+COUNTIF(E88:F95, "誓約")</f>
        <v>0</v>
      </c>
    </row>
    <row r="89" spans="1:53" ht="15" customHeight="1" thickBot="1">
      <c r="A89" s="82"/>
      <c r="B89" s="860"/>
      <c r="C89" s="861"/>
      <c r="D89" s="861"/>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5"/>
    </row>
    <row r="90" spans="1:53" ht="15" customHeight="1">
      <c r="A90" s="82"/>
      <c r="B90" s="860"/>
      <c r="C90" s="861"/>
      <c r="D90" s="861"/>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30" t="str">
        <f>IF(AI65="該当", "！この区分（８項目）から３つ以上の取組が選択されていません。",  "！この区分（４項目）から２つ以上の取組が選択されていません。")</f>
        <v>！この区分（４項目）から２つ以上の取組が選択されていません。</v>
      </c>
      <c r="AN90" s="831"/>
      <c r="AO90" s="831"/>
      <c r="AP90" s="831"/>
      <c r="AQ90" s="831"/>
      <c r="AR90" s="831"/>
      <c r="AS90" s="831"/>
      <c r="AT90" s="831"/>
      <c r="AU90" s="831"/>
      <c r="AV90" s="831"/>
      <c r="AW90" s="831"/>
      <c r="AX90" s="832"/>
      <c r="AY90" s="535"/>
      <c r="AZ90" s="541"/>
      <c r="BA90" s="905"/>
    </row>
    <row r="91" spans="1:53" ht="15" customHeight="1" thickBot="1">
      <c r="A91" s="82"/>
      <c r="B91" s="860"/>
      <c r="C91" s="861"/>
      <c r="D91" s="861"/>
      <c r="E91" s="812"/>
      <c r="F91" s="813"/>
      <c r="G91" s="867" t="s">
        <v>224</v>
      </c>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638"/>
      <c r="AL91" s="83"/>
      <c r="AM91" s="833"/>
      <c r="AN91" s="834"/>
      <c r="AO91" s="834"/>
      <c r="AP91" s="834"/>
      <c r="AQ91" s="834"/>
      <c r="AR91" s="834"/>
      <c r="AS91" s="834"/>
      <c r="AT91" s="834"/>
      <c r="AU91" s="834"/>
      <c r="AV91" s="834"/>
      <c r="AW91" s="834"/>
      <c r="AX91" s="835"/>
      <c r="AY91" s="83"/>
      <c r="AZ91" s="50"/>
      <c r="BA91" s="905"/>
    </row>
    <row r="92" spans="1:53" ht="15" customHeight="1">
      <c r="A92" s="82"/>
      <c r="B92" s="860"/>
      <c r="C92" s="861"/>
      <c r="D92" s="861"/>
      <c r="E92" s="812"/>
      <c r="F92" s="813"/>
      <c r="G92" s="867" t="s">
        <v>225</v>
      </c>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8"/>
      <c r="AL92" s="83"/>
      <c r="AM92" s="535"/>
      <c r="AN92" s="535"/>
      <c r="AO92" s="535"/>
      <c r="AP92" s="535"/>
      <c r="AQ92" s="535"/>
      <c r="AR92" s="535"/>
      <c r="AS92" s="535"/>
      <c r="AT92" s="535"/>
      <c r="AU92" s="535"/>
      <c r="AV92" s="535"/>
      <c r="AW92" s="535"/>
      <c r="AX92" s="535"/>
      <c r="AY92" s="535"/>
      <c r="AZ92" s="541"/>
      <c r="BA92" s="905"/>
    </row>
    <row r="93" spans="1:53" ht="28.15" customHeight="1">
      <c r="A93" s="82"/>
      <c r="B93" s="860"/>
      <c r="C93" s="861"/>
      <c r="D93" s="861"/>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5"/>
    </row>
    <row r="94" spans="1:53" ht="28.15" customHeight="1">
      <c r="A94" s="82"/>
      <c r="B94" s="860"/>
      <c r="C94" s="861"/>
      <c r="D94" s="861"/>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5"/>
    </row>
    <row r="95" spans="1:53" ht="28.15" customHeight="1" thickBot="1">
      <c r="A95" s="82"/>
      <c r="B95" s="862"/>
      <c r="C95" s="863"/>
      <c r="D95" s="863"/>
      <c r="E95" s="812"/>
      <c r="F95" s="813"/>
      <c r="G95" s="867" t="s">
        <v>228</v>
      </c>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8"/>
      <c r="AL95" s="83"/>
      <c r="AM95" s="535"/>
      <c r="AN95" s="535"/>
      <c r="AO95" s="535"/>
      <c r="AP95" s="535"/>
      <c r="AQ95" s="535"/>
      <c r="AR95" s="535"/>
      <c r="AS95" s="535"/>
      <c r="AT95" s="535"/>
      <c r="AU95" s="535"/>
      <c r="AV95" s="535"/>
      <c r="AW95" s="535"/>
      <c r="AX95" s="535"/>
      <c r="AY95" s="83"/>
      <c r="AZ95" s="50"/>
      <c r="BA95" s="906"/>
    </row>
    <row r="96" spans="1:53" ht="15" customHeight="1">
      <c r="A96" s="82"/>
      <c r="B96" s="781" t="s">
        <v>229</v>
      </c>
      <c r="C96" s="782"/>
      <c r="D96" s="782"/>
      <c r="E96" s="810"/>
      <c r="F96" s="811"/>
      <c r="G96" s="865" t="s">
        <v>230</v>
      </c>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544"/>
      <c r="AM96" s="830" t="str">
        <f>IF(AI65="該当", "！この区分（４項目）から２つ以上の取組が選択されていません。",  "！この区分（４項目）から１つ以上の取組が選択されていません。")</f>
        <v>！この区分（４項目）から１つ以上の取組が選択されていません。</v>
      </c>
      <c r="AN96" s="831"/>
      <c r="AO96" s="831"/>
      <c r="AP96" s="831"/>
      <c r="AQ96" s="831"/>
      <c r="AR96" s="831"/>
      <c r="AS96" s="831"/>
      <c r="AT96" s="831"/>
      <c r="AU96" s="831"/>
      <c r="AV96" s="831"/>
      <c r="AW96" s="831"/>
      <c r="AX96" s="832"/>
      <c r="AY96" s="83"/>
      <c r="AZ96" s="50"/>
      <c r="BA96" s="828">
        <f>COUNTIF(E96:F99, "✓")+COUNTIF(E96:F99, "誓約")</f>
        <v>0</v>
      </c>
    </row>
    <row r="97" spans="1:55" ht="15" customHeight="1" thickBot="1">
      <c r="A97" s="82"/>
      <c r="B97" s="860"/>
      <c r="C97" s="861"/>
      <c r="D97" s="861"/>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3"/>
      <c r="AN97" s="834"/>
      <c r="AO97" s="834"/>
      <c r="AP97" s="834"/>
      <c r="AQ97" s="834"/>
      <c r="AR97" s="834"/>
      <c r="AS97" s="834"/>
      <c r="AT97" s="834"/>
      <c r="AU97" s="834"/>
      <c r="AV97" s="834"/>
      <c r="AW97" s="834"/>
      <c r="AX97" s="835"/>
      <c r="AY97" s="535"/>
      <c r="AZ97" s="541"/>
      <c r="BA97" s="828"/>
    </row>
    <row r="98" spans="1:55" ht="15" customHeight="1">
      <c r="A98" s="82"/>
      <c r="B98" s="860"/>
      <c r="C98" s="861"/>
      <c r="D98" s="861"/>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8"/>
    </row>
    <row r="99" spans="1:55" ht="15" customHeight="1" thickBot="1">
      <c r="A99" s="82"/>
      <c r="B99" s="862"/>
      <c r="C99" s="863"/>
      <c r="D99" s="863"/>
      <c r="E99" s="873"/>
      <c r="F99" s="874"/>
      <c r="G99" s="869" t="s">
        <v>233</v>
      </c>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640"/>
      <c r="AL99" s="82"/>
      <c r="AM99" s="190"/>
      <c r="AN99" s="190"/>
      <c r="AO99" s="190"/>
      <c r="AP99" s="190"/>
      <c r="AQ99" s="190"/>
      <c r="AR99" s="190"/>
      <c r="AS99" s="190"/>
      <c r="AT99" s="190"/>
      <c r="AU99" s="190"/>
      <c r="AV99" s="190"/>
      <c r="AW99" s="190"/>
      <c r="AX99" s="190"/>
      <c r="AY99" s="82"/>
      <c r="BA99" s="828"/>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1003" t="s">
        <v>234</v>
      </c>
      <c r="C101" s="1004"/>
      <c r="D101" s="1004"/>
      <c r="E101" s="1004"/>
      <c r="F101" s="1004"/>
      <c r="G101" s="1004"/>
      <c r="H101" s="1004"/>
      <c r="I101" s="1004"/>
      <c r="J101" s="1004"/>
      <c r="K101" s="1004"/>
      <c r="L101" s="1004"/>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8" t="s">
        <v>235</v>
      </c>
      <c r="D102" s="918"/>
      <c r="E102" s="918"/>
      <c r="F102" s="918"/>
      <c r="G102" s="918"/>
      <c r="H102" s="918"/>
      <c r="I102" s="918"/>
      <c r="J102" s="918"/>
      <c r="K102" s="918"/>
      <c r="L102" s="918"/>
      <c r="M102" s="918"/>
      <c r="N102" s="918"/>
      <c r="O102" s="918"/>
      <c r="P102" s="918"/>
      <c r="Q102" s="918"/>
      <c r="R102" s="918"/>
      <c r="S102" s="918"/>
      <c r="T102" s="918"/>
      <c r="U102" s="918"/>
      <c r="V102" s="918"/>
      <c r="W102" s="918"/>
      <c r="X102" s="918"/>
      <c r="Y102" s="918"/>
      <c r="Z102" s="918"/>
      <c r="AA102" s="918"/>
      <c r="AB102" s="918"/>
      <c r="AC102" s="918"/>
      <c r="AD102" s="918"/>
      <c r="AE102" s="918"/>
      <c r="AF102" s="918"/>
      <c r="AG102" s="918"/>
      <c r="AH102" s="918"/>
      <c r="AI102" s="918"/>
      <c r="AJ102" s="1014"/>
      <c r="AK102" s="551" t="str">
        <f>IF(OR(AK62="○", BA49=0),"",IF(OR(BA102=TRUE,BA103=TRUE),"○","×"))</f>
        <v/>
      </c>
      <c r="AL102" s="82"/>
      <c r="AM102" s="830" t="s">
        <v>236</v>
      </c>
      <c r="AN102" s="831"/>
      <c r="AO102" s="831"/>
      <c r="AP102" s="831"/>
      <c r="AQ102" s="831"/>
      <c r="AR102" s="831"/>
      <c r="AS102" s="831"/>
      <c r="AT102" s="831"/>
      <c r="AU102" s="831"/>
      <c r="AV102" s="831"/>
      <c r="AW102" s="831"/>
      <c r="AX102" s="832"/>
      <c r="AY102" s="546"/>
      <c r="BA102" s="683" t="b">
        <v>0</v>
      </c>
    </row>
    <row r="103" spans="1:55" s="546" customFormat="1" ht="30.6" customHeight="1" thickBot="1">
      <c r="A103" s="544"/>
      <c r="B103" s="1005" t="s">
        <v>237</v>
      </c>
      <c r="C103" s="1006"/>
      <c r="D103" s="1006"/>
      <c r="E103" s="1007"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11"/>
      <c r="AL103" s="83"/>
      <c r="AM103" s="833"/>
      <c r="AN103" s="834"/>
      <c r="AO103" s="834"/>
      <c r="AP103" s="834"/>
      <c r="AQ103" s="834"/>
      <c r="AR103" s="834"/>
      <c r="AS103" s="834"/>
      <c r="AT103" s="834"/>
      <c r="AU103" s="834"/>
      <c r="AV103" s="834"/>
      <c r="AW103" s="834"/>
      <c r="AX103" s="835"/>
      <c r="BA103" s="683" t="b">
        <v>0</v>
      </c>
    </row>
    <row r="104" spans="1:55" s="546" customFormat="1" ht="22.9" customHeight="1" thickBot="1">
      <c r="A104" s="544"/>
      <c r="B104" s="1008"/>
      <c r="C104" s="1009"/>
      <c r="D104" s="1009"/>
      <c r="E104" s="1010" t="b">
        <v>0</v>
      </c>
      <c r="F104" s="641"/>
      <c r="G104" s="1001" t="s">
        <v>239</v>
      </c>
      <c r="H104" s="1001"/>
      <c r="I104" s="1001"/>
      <c r="J104" s="1001"/>
      <c r="K104" s="1001"/>
      <c r="L104" s="1001"/>
      <c r="M104" s="1001"/>
      <c r="N104" s="1001"/>
      <c r="O104" s="1001"/>
      <c r="P104" s="1001"/>
      <c r="Q104" s="1001"/>
      <c r="R104" s="1001"/>
      <c r="S104" s="1001"/>
      <c r="T104" s="1001"/>
      <c r="U104" s="1001"/>
      <c r="V104" s="1001"/>
      <c r="W104" s="1001"/>
      <c r="X104" s="1001"/>
      <c r="Y104" s="1001"/>
      <c r="Z104" s="1001"/>
      <c r="AA104" s="1001"/>
      <c r="AB104" s="1001"/>
      <c r="AC104" s="1001"/>
      <c r="AD104" s="1001"/>
      <c r="AE104" s="1001"/>
      <c r="AF104" s="1001"/>
      <c r="AG104" s="1001"/>
      <c r="AH104" s="1001"/>
      <c r="AI104" s="1001"/>
      <c r="AJ104" s="1001"/>
      <c r="AK104" s="100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51" t="s">
        <v>242</v>
      </c>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3"/>
      <c r="AE108" s="854" t="s">
        <v>243</v>
      </c>
      <c r="AF108" s="855"/>
      <c r="AG108" s="855"/>
      <c r="AH108" s="855"/>
      <c r="AI108" s="855"/>
      <c r="AJ108" s="856"/>
      <c r="AK108" s="468" t="str">
        <f>IF(H7="", "", IF(AND(BA109=TRUE,OR(Q18=0,BA110=TRUE),BA111=TRUE,BA112=TRUE, BA114=TRUE, BA113=TRUE,BA115=TRUE),"○","×"))</f>
        <v/>
      </c>
      <c r="AL108" s="82"/>
      <c r="AM108" s="1015" t="s">
        <v>244</v>
      </c>
      <c r="AN108" s="1016"/>
      <c r="AO108" s="1016"/>
      <c r="AP108" s="1016"/>
      <c r="AQ108" s="1016"/>
      <c r="AR108" s="1016"/>
      <c r="AS108" s="1016"/>
      <c r="AT108" s="1016"/>
      <c r="AU108" s="1016"/>
      <c r="AV108" s="1016"/>
      <c r="AW108" s="1016"/>
      <c r="AX108" s="1016"/>
      <c r="AY108" s="1017"/>
      <c r="BA108" s="686"/>
    </row>
    <row r="109" spans="1:55" s="50" customFormat="1" ht="30" customHeight="1">
      <c r="A109" s="669"/>
      <c r="B109" s="590"/>
      <c r="C109" s="847" t="s">
        <v>245</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246</v>
      </c>
      <c r="AF109" s="850"/>
      <c r="AG109" s="850"/>
      <c r="AH109" s="850"/>
      <c r="AI109" s="850"/>
      <c r="AJ109" s="850"/>
      <c r="AK109" s="857"/>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858" t="s">
        <v>247</v>
      </c>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49" t="s">
        <v>246</v>
      </c>
      <c r="AF110" s="850"/>
      <c r="AG110" s="850"/>
      <c r="AH110" s="850"/>
      <c r="AI110" s="850"/>
      <c r="AJ110" s="850"/>
      <c r="AK110" s="850"/>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7" t="s">
        <v>248</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249</v>
      </c>
      <c r="AF111" s="850"/>
      <c r="AG111" s="850"/>
      <c r="AH111" s="850"/>
      <c r="AI111" s="850"/>
      <c r="AJ111" s="850"/>
      <c r="AK111" s="850"/>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847" t="s">
        <v>250</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870" t="s">
        <v>251</v>
      </c>
      <c r="AF112" s="871"/>
      <c r="AG112" s="871"/>
      <c r="AH112" s="871"/>
      <c r="AI112" s="871"/>
      <c r="AJ112" s="871"/>
      <c r="AK112" s="871"/>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847" t="s">
        <v>252</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253</v>
      </c>
      <c r="AF113" s="850"/>
      <c r="AG113" s="850"/>
      <c r="AH113" s="850"/>
      <c r="AI113" s="850"/>
      <c r="AJ113" s="850"/>
      <c r="AK113" s="850"/>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888" t="s">
        <v>254</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89"/>
      <c r="AE114" s="890" t="s">
        <v>255</v>
      </c>
      <c r="AF114" s="891"/>
      <c r="AG114" s="891"/>
      <c r="AH114" s="891"/>
      <c r="AI114" s="891"/>
      <c r="AJ114" s="891"/>
      <c r="AK114" s="891"/>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7" t="s">
        <v>256</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870" t="s">
        <v>251</v>
      </c>
      <c r="AF115" s="871"/>
      <c r="AG115" s="871"/>
      <c r="AH115" s="871"/>
      <c r="AI115" s="871"/>
      <c r="AJ115" s="871"/>
      <c r="AK115" s="871"/>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900" t="s">
        <v>259</v>
      </c>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0"/>
      <c r="AA118" s="900"/>
      <c r="AB118" s="900"/>
      <c r="AC118" s="900"/>
      <c r="AD118" s="900"/>
      <c r="AE118" s="900"/>
      <c r="AF118" s="900"/>
      <c r="AG118" s="900"/>
      <c r="AH118" s="900"/>
      <c r="AI118" s="900"/>
      <c r="AJ118" s="900"/>
      <c r="AK118" s="900"/>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6" t="s">
        <v>260</v>
      </c>
      <c r="D122" s="1026"/>
      <c r="E122" s="1026"/>
      <c r="F122" s="1026"/>
      <c r="G122" s="1026"/>
      <c r="H122" s="1026"/>
      <c r="I122" s="1026"/>
      <c r="J122" s="1026"/>
      <c r="K122" s="1026"/>
      <c r="L122" s="1026"/>
      <c r="M122" s="1026"/>
      <c r="N122" s="1026"/>
      <c r="O122" s="1026"/>
      <c r="P122" s="1026"/>
      <c r="Q122" s="1026"/>
      <c r="R122" s="1026"/>
      <c r="S122" s="1026"/>
      <c r="T122" s="1026"/>
      <c r="U122" s="1026"/>
      <c r="V122" s="1026"/>
      <c r="W122" s="1026"/>
      <c r="X122" s="1026"/>
      <c r="Y122" s="1026"/>
      <c r="Z122" s="1026"/>
      <c r="AA122" s="1026"/>
      <c r="AB122" s="1026"/>
      <c r="AC122" s="1026"/>
      <c r="AD122" s="1026"/>
      <c r="AE122" s="1026"/>
      <c r="AF122" s="1026"/>
      <c r="AG122" s="1026"/>
      <c r="AH122" s="1026"/>
      <c r="AI122" s="1026"/>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7"/>
      <c r="F124" s="1028"/>
      <c r="G124" s="67" t="s">
        <v>262</v>
      </c>
      <c r="H124" s="1027"/>
      <c r="I124" s="1028"/>
      <c r="J124" s="67" t="s">
        <v>263</v>
      </c>
      <c r="K124" s="1027"/>
      <c r="L124" s="1028"/>
      <c r="M124" s="67" t="s">
        <v>264</v>
      </c>
      <c r="N124" s="62"/>
      <c r="O124" s="1029" t="s">
        <v>138</v>
      </c>
      <c r="P124" s="1029"/>
      <c r="Q124" s="1029"/>
      <c r="R124" s="892" t="str">
        <f>IF(H7="","",H7)</f>
        <v/>
      </c>
      <c r="S124" s="892"/>
      <c r="T124" s="892"/>
      <c r="U124" s="892"/>
      <c r="V124" s="892"/>
      <c r="W124" s="892"/>
      <c r="X124" s="892"/>
      <c r="Y124" s="892"/>
      <c r="Z124" s="892"/>
      <c r="AA124" s="892"/>
      <c r="AB124" s="892"/>
      <c r="AC124" s="892"/>
      <c r="AD124" s="892"/>
      <c r="AE124" s="892"/>
      <c r="AF124" s="892"/>
      <c r="AG124" s="892"/>
      <c r="AH124" s="892"/>
      <c r="AI124" s="892"/>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899" t="s">
        <v>265</v>
      </c>
      <c r="O125" s="899"/>
      <c r="P125" s="899"/>
      <c r="Q125" s="899"/>
      <c r="R125" s="1021" t="s">
        <v>23</v>
      </c>
      <c r="S125" s="1021"/>
      <c r="T125" s="897" t="str">
        <f>IF(基本情報入力シート!L26="", "", 基本情報入力シート!L26)</f>
        <v/>
      </c>
      <c r="U125" s="897"/>
      <c r="V125" s="897"/>
      <c r="W125" s="897"/>
      <c r="X125" s="897"/>
      <c r="Y125" s="896" t="s">
        <v>24</v>
      </c>
      <c r="Z125" s="896"/>
      <c r="AA125" s="897" t="str">
        <f>IF(基本情報入力シート!L27="", "", 基本情報入力シート!L27)</f>
        <v/>
      </c>
      <c r="AB125" s="897"/>
      <c r="AC125" s="897"/>
      <c r="AD125" s="897"/>
      <c r="AE125" s="897"/>
      <c r="AF125" s="897"/>
      <c r="AG125" s="897"/>
      <c r="AH125" s="897"/>
      <c r="AI125" s="89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98" t="s">
        <v>270</v>
      </c>
      <c r="C132" s="898"/>
      <c r="D132" s="898"/>
      <c r="E132" s="898"/>
      <c r="F132" s="898"/>
      <c r="G132" s="898"/>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2"/>
      <c r="AM132" s="82"/>
      <c r="AN132" s="82"/>
      <c r="AO132" s="82"/>
      <c r="AP132" s="82"/>
      <c r="AQ132" s="82"/>
      <c r="AR132" s="82"/>
      <c r="AS132" s="82"/>
      <c r="AT132" s="82"/>
      <c r="AU132" s="82"/>
      <c r="AV132" s="82"/>
      <c r="AW132" s="82"/>
      <c r="AX132" s="82"/>
      <c r="AY132" s="82"/>
    </row>
    <row r="133" spans="1:56">
      <c r="A133" s="82"/>
      <c r="B133" s="893" t="s">
        <v>271</v>
      </c>
      <c r="C133" s="894"/>
      <c r="D133" s="894"/>
      <c r="E133" s="894"/>
      <c r="F133" s="894"/>
      <c r="G133" s="894"/>
      <c r="H133" s="894"/>
      <c r="I133" s="894"/>
      <c r="J133" s="894"/>
      <c r="K133" s="894"/>
      <c r="L133" s="894"/>
      <c r="M133" s="894"/>
      <c r="N133" s="894"/>
      <c r="O133" s="894"/>
      <c r="P133" s="894"/>
      <c r="Q133" s="894"/>
      <c r="R133" s="894"/>
      <c r="S133" s="894"/>
      <c r="T133" s="894"/>
      <c r="U133" s="894"/>
      <c r="V133" s="894"/>
      <c r="W133" s="894"/>
      <c r="X133" s="894"/>
      <c r="Y133" s="894"/>
      <c r="Z133" s="894"/>
      <c r="AA133" s="894"/>
      <c r="AB133" s="894"/>
      <c r="AC133" s="894"/>
      <c r="AD133" s="894"/>
      <c r="AE133" s="894"/>
      <c r="AF133" s="894"/>
      <c r="AG133" s="894"/>
      <c r="AH133" s="894"/>
      <c r="AI133" s="894"/>
      <c r="AJ133" s="895"/>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98" t="s">
        <v>272</v>
      </c>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8"/>
      <c r="AB135" s="898"/>
      <c r="AC135" s="898"/>
      <c r="AD135" s="898"/>
      <c r="AE135" s="898"/>
      <c r="AF135" s="898"/>
      <c r="AG135" s="898"/>
      <c r="AH135" s="898"/>
      <c r="AI135" s="898"/>
      <c r="AJ135" s="898"/>
      <c r="AK135" s="89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5" t="s">
        <v>274</v>
      </c>
      <c r="D136" s="886"/>
      <c r="E136" s="886"/>
      <c r="F136" s="886"/>
      <c r="G136" s="886"/>
      <c r="H136" s="886"/>
      <c r="I136" s="887"/>
      <c r="J136" s="875" t="s">
        <v>275</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5" t="s">
        <v>277</v>
      </c>
      <c r="D137" s="886"/>
      <c r="E137" s="886"/>
      <c r="F137" s="886"/>
      <c r="G137" s="886"/>
      <c r="H137" s="886"/>
      <c r="I137" s="887"/>
      <c r="J137" s="875" t="s">
        <v>278</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81" t="s">
        <v>281</v>
      </c>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2"/>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9" t="s">
        <v>283</v>
      </c>
      <c r="D139" s="879"/>
      <c r="E139" s="879"/>
      <c r="F139" s="879"/>
      <c r="G139" s="879"/>
      <c r="H139" s="879"/>
      <c r="I139" s="879"/>
      <c r="J139" s="881" t="s">
        <v>284</v>
      </c>
      <c r="K139" s="881"/>
      <c r="L139" s="881"/>
      <c r="M139" s="881"/>
      <c r="N139" s="881"/>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2"/>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9" t="s">
        <v>286</v>
      </c>
      <c r="D140" s="879"/>
      <c r="E140" s="879"/>
      <c r="F140" s="879"/>
      <c r="G140" s="879"/>
      <c r="H140" s="879"/>
      <c r="I140" s="879"/>
      <c r="J140" s="881" t="s">
        <v>287</v>
      </c>
      <c r="K140" s="881"/>
      <c r="L140" s="881"/>
      <c r="M140" s="881"/>
      <c r="N140" s="881"/>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2"/>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9" t="s">
        <v>289</v>
      </c>
      <c r="D141" s="879"/>
      <c r="E141" s="879"/>
      <c r="F141" s="879"/>
      <c r="G141" s="879"/>
      <c r="H141" s="879"/>
      <c r="I141" s="879"/>
      <c r="J141" s="875" t="s">
        <v>290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877" t="s">
        <v>291</v>
      </c>
      <c r="C142" s="879" t="s">
        <v>292</v>
      </c>
      <c r="D142" s="879"/>
      <c r="E142" s="879"/>
      <c r="F142" s="879"/>
      <c r="G142" s="879"/>
      <c r="H142" s="879"/>
      <c r="I142" s="879"/>
      <c r="J142" s="881" t="s">
        <v>293</v>
      </c>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2"/>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8"/>
      <c r="C143" s="880"/>
      <c r="D143" s="880"/>
      <c r="E143" s="880"/>
      <c r="F143" s="880"/>
      <c r="G143" s="880"/>
      <c r="H143" s="880"/>
      <c r="I143" s="880"/>
      <c r="J143" s="883" t="s">
        <v>294</v>
      </c>
      <c r="K143" s="883"/>
      <c r="L143" s="883"/>
      <c r="M143" s="883"/>
      <c r="N143" s="883"/>
      <c r="O143" s="883"/>
      <c r="P143" s="883"/>
      <c r="Q143" s="883"/>
      <c r="R143" s="883"/>
      <c r="S143" s="883"/>
      <c r="T143" s="883"/>
      <c r="U143" s="883"/>
      <c r="V143" s="883"/>
      <c r="W143" s="883"/>
      <c r="X143" s="883"/>
      <c r="Y143" s="883"/>
      <c r="Z143" s="883"/>
      <c r="AA143" s="883"/>
      <c r="AB143" s="883"/>
      <c r="AC143" s="883"/>
      <c r="AD143" s="883"/>
      <c r="AE143" s="883"/>
      <c r="AF143" s="883"/>
      <c r="AG143" s="883"/>
      <c r="AH143" s="883"/>
      <c r="AI143" s="883"/>
      <c r="AJ143" s="884"/>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98" t="s">
        <v>295</v>
      </c>
      <c r="C145" s="898"/>
      <c r="D145" s="898"/>
      <c r="E145" s="898"/>
      <c r="F145" s="898"/>
      <c r="G145" s="898"/>
      <c r="H145" s="898"/>
      <c r="I145" s="898"/>
      <c r="J145" s="898"/>
      <c r="K145" s="898"/>
      <c r="L145" s="898"/>
      <c r="M145" s="898"/>
      <c r="N145" s="898"/>
      <c r="O145" s="898"/>
      <c r="P145" s="898"/>
      <c r="Q145" s="898"/>
      <c r="R145" s="898"/>
      <c r="S145" s="898"/>
      <c r="T145" s="898"/>
      <c r="U145" s="898"/>
      <c r="V145" s="898"/>
      <c r="W145" s="898"/>
      <c r="X145" s="898"/>
      <c r="Y145" s="898"/>
      <c r="Z145" s="898"/>
      <c r="AA145" s="898"/>
      <c r="AB145" s="898"/>
      <c r="AC145" s="898"/>
      <c r="AD145" s="898"/>
      <c r="AE145" s="898"/>
      <c r="AF145" s="898"/>
      <c r="AG145" s="898"/>
      <c r="AH145" s="898"/>
      <c r="AI145" s="898"/>
      <c r="AJ145" s="898"/>
      <c r="AK145" s="898"/>
      <c r="AL145" s="82"/>
      <c r="AM145" s="82"/>
      <c r="AN145" s="82"/>
      <c r="AO145" s="82"/>
      <c r="AP145" s="82"/>
      <c r="AQ145" s="82"/>
      <c r="AR145" s="82"/>
      <c r="AS145" s="82"/>
      <c r="AT145" s="82"/>
      <c r="AU145" s="82"/>
      <c r="AV145" s="82"/>
      <c r="AW145" s="82"/>
      <c r="AX145" s="82"/>
      <c r="AY145" s="82"/>
    </row>
    <row r="146" spans="1:52">
      <c r="A146" s="82"/>
      <c r="B146" s="585" t="s">
        <v>156</v>
      </c>
      <c r="C146" s="1022" t="s">
        <v>296</v>
      </c>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3"/>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4" t="s">
        <v>297</v>
      </c>
      <c r="D147" s="1024"/>
      <c r="E147" s="1024"/>
      <c r="F147" s="102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5"/>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【参考】数式用３!$AM$2:$AM$3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8" t="s">
        <v>135</v>
      </c>
      <c r="AP1" s="828"/>
      <c r="AQ1" s="828"/>
      <c r="AR1" s="828"/>
      <c r="AS1" s="828"/>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8" t="str">
        <f>IF(基本情報入力シート!V14="", "", 基本情報入力シート!V14)</f>
        <v/>
      </c>
      <c r="AP2" s="828"/>
      <c r="AQ2" s="828"/>
      <c r="AR2" s="828"/>
      <c r="AS2" s="828"/>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904" t="str">
        <f>IFERROR((VLOOKUP(N12, 【参考】数式用３!$BE$5:$BE$13, 1,FALSE)), "対象外")</f>
        <v>対象外</v>
      </c>
      <c r="AR12" s="828" t="str">
        <f>IF(AG12&lt;&gt;"",IF(AH12="○","入力済","未入力"),"")</f>
        <v/>
      </c>
      <c r="AS12" s="828" t="str">
        <f>IF(AND(P12&lt;&gt;"", AI12=""), "未入力", "入力済")</f>
        <v>入力済</v>
      </c>
      <c r="AT12" s="828" t="str">
        <f>IF(AND(P12&lt;&gt;"", P12&lt;&gt;"処遇改善加算Ⅳ", AJ12=""), "未入力", "入力済")</f>
        <v>入力済</v>
      </c>
      <c r="AU12" s="828" t="str">
        <f>IFERROR(VLOOKUP(K12, 【参考】数式用３!$BB$5:$BC$48, 2, FALSE), "")</f>
        <v/>
      </c>
      <c r="AV12" s="828" t="str">
        <f>IF(AND(P12&lt;&gt;"処遇改善加算Ⅲ",P12&lt;&gt;"処遇改善加算Ⅳ", P12&lt;&gt;"", AU12&lt;&gt;"対象外"), 1,"")</f>
        <v/>
      </c>
      <c r="AW12" s="828"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25">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5"/>
      <c r="AR13" s="828"/>
      <c r="AS13" s="828"/>
      <c r="AT13" s="828"/>
      <c r="AU13" s="828"/>
      <c r="AV13" s="828"/>
      <c r="AW13" s="828"/>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5"/>
      <c r="AR14" s="828"/>
      <c r="AS14" s="828"/>
      <c r="AT14" s="828"/>
      <c r="AU14" s="828"/>
      <c r="AV14" s="828"/>
      <c r="AW14" s="828"/>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6"/>
      <c r="AR15" s="828"/>
      <c r="AS15" s="828"/>
      <c r="AT15" s="828"/>
      <c r="AU15" s="828"/>
      <c r="AV15" s="828"/>
      <c r="AW15" s="828"/>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904" t="str">
        <f>IFERROR((VLOOKUP(N16, 【参考】数式用３!$BE$5:$BE$13, 1,FALSE)), "対象外")</f>
        <v>対象外</v>
      </c>
      <c r="AR16" s="828" t="str">
        <f>IF(AG16&lt;&gt;"",IF(AH16="○","入力済","未入力"),"")</f>
        <v/>
      </c>
      <c r="AS16" s="828" t="str">
        <f>IF(AND(P16&lt;&gt;"", AI16=""), "未入力", "入力済")</f>
        <v>入力済</v>
      </c>
      <c r="AT16" s="828" t="str">
        <f>IF(AND(P16&lt;&gt;"", P16&lt;&gt;"処遇改善加算Ⅳ", AJ16=""), "未入力", "入力済")</f>
        <v>入力済</v>
      </c>
      <c r="AU16" s="828" t="str">
        <f>IFERROR(VLOOKUP(K16, 【参考】数式用３!$BB$5:$BC$48, 2, FALSE), "")</f>
        <v/>
      </c>
      <c r="AV16" s="828" t="str">
        <f>IF(AND(P16&lt;&gt;"処遇改善加算Ⅲ",P16&lt;&gt;"処遇改善加算Ⅳ", P16&lt;&gt;"", AU16&lt;&gt;"対象外"), 1,"")</f>
        <v/>
      </c>
      <c r="AW16" s="828" t="str">
        <f>IFERROR("_"&amp;VLOOKUP(K16, 【参考】数式用３!$AG$2:$AH$48, 2, FALSE), "")</f>
        <v/>
      </c>
      <c r="AX16" s="1091" t="str">
        <f>IF(AND(P16="処遇改善加算Ⅰ", AL16=""), "未入力","入力済")</f>
        <v>入力済</v>
      </c>
      <c r="AY16" s="1088" t="str">
        <f>G16</f>
        <v/>
      </c>
      <c r="AZ16"/>
      <c r="BA16"/>
      <c r="BB16"/>
      <c r="BC16"/>
      <c r="BD16"/>
      <c r="BE16"/>
      <c r="BF16"/>
      <c r="BG16"/>
    </row>
    <row r="17" spans="1:59" ht="14.45"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5"/>
      <c r="AR17" s="828"/>
      <c r="AS17" s="828"/>
      <c r="AT17" s="828"/>
      <c r="AU17" s="828"/>
      <c r="AV17" s="828"/>
      <c r="AW17" s="828"/>
      <c r="AX17" s="1091"/>
      <c r="AY17" s="1089"/>
      <c r="AZ17"/>
      <c r="BA17"/>
      <c r="BB17"/>
      <c r="BC17"/>
      <c r="BD17"/>
      <c r="BE17"/>
      <c r="BF17"/>
      <c r="BG17"/>
    </row>
    <row r="18" spans="1:59" ht="14.45"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5"/>
      <c r="AR18" s="828"/>
      <c r="AS18" s="828"/>
      <c r="AT18" s="828"/>
      <c r="AU18" s="828"/>
      <c r="AV18" s="828"/>
      <c r="AW18" s="828"/>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6"/>
      <c r="AR19" s="828"/>
      <c r="AS19" s="828"/>
      <c r="AT19" s="828"/>
      <c r="AU19" s="828"/>
      <c r="AV19" s="828"/>
      <c r="AW19" s="828"/>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904" t="str">
        <f>IFERROR((VLOOKUP(N20, 【参考】数式用３!$BE$5:$BE$13, 1,FALSE)), "対象外")</f>
        <v>対象外</v>
      </c>
      <c r="AR20" s="828" t="str">
        <f>IF(AG20&lt;&gt;"",IF(AH20="○","入力済","未入力"),"")</f>
        <v/>
      </c>
      <c r="AS20" s="828" t="str">
        <f>IF(AND(P20&lt;&gt;"", AI20=""), "未入力", "入力済")</f>
        <v>入力済</v>
      </c>
      <c r="AT20" s="828" t="str">
        <f>IF(AND(P20&lt;&gt;"", P20&lt;&gt;"処遇改善加算Ⅳ", AJ20=""), "未入力", "入力済")</f>
        <v>入力済</v>
      </c>
      <c r="AU20" s="828" t="str">
        <f>IFERROR(VLOOKUP(K20, 【参考】数式用３!$BB$5:$BC$48, 2, FALSE), "")</f>
        <v/>
      </c>
      <c r="AV20" s="828" t="str">
        <f>IF(AND(P20&lt;&gt;"処遇改善加算Ⅲ",P20&lt;&gt;"処遇改善加算Ⅳ", P20&lt;&gt;"", AU20&lt;&gt;"対象外"), 1,"")</f>
        <v/>
      </c>
      <c r="AW20" s="828" t="str">
        <f>IFERROR("_"&amp;VLOOKUP(K20, 【参考】数式用３!$AG$2:$AH$48, 2, FALSE), "")</f>
        <v/>
      </c>
      <c r="AX20" s="1091" t="str">
        <f>IF(AND(P20="処遇改善加算Ⅰ", AL20=""), "未入力","入力済")</f>
        <v>入力済</v>
      </c>
      <c r="AY20" s="1088" t="str">
        <f>G20</f>
        <v/>
      </c>
      <c r="AZ20"/>
      <c r="BA20"/>
      <c r="BB20"/>
      <c r="BC20"/>
      <c r="BD20"/>
      <c r="BE20"/>
      <c r="BF20"/>
      <c r="BG20"/>
    </row>
    <row r="21" spans="1:59" ht="14.45"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5"/>
      <c r="AR21" s="828"/>
      <c r="AS21" s="828"/>
      <c r="AT21" s="828"/>
      <c r="AU21" s="828"/>
      <c r="AV21" s="828"/>
      <c r="AW21" s="828"/>
      <c r="AX21" s="1091"/>
      <c r="AY21" s="1089"/>
      <c r="AZ21"/>
      <c r="BA21"/>
      <c r="BB21"/>
      <c r="BC21"/>
      <c r="BD21"/>
      <c r="BE21"/>
      <c r="BF21"/>
      <c r="BG21"/>
    </row>
    <row r="22" spans="1:59" ht="14.45"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5"/>
      <c r="AR22" s="828"/>
      <c r="AS22" s="828"/>
      <c r="AT22" s="828"/>
      <c r="AU22" s="828"/>
      <c r="AV22" s="828"/>
      <c r="AW22" s="828"/>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6"/>
      <c r="AR23" s="828"/>
      <c r="AS23" s="828"/>
      <c r="AT23" s="828"/>
      <c r="AU23" s="828"/>
      <c r="AV23" s="828"/>
      <c r="AW23" s="828"/>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904" t="str">
        <f>IFERROR((VLOOKUP(N24, 【参考】数式用３!$BE$5:$BE$13, 1,FALSE)), "対象外")</f>
        <v>対象外</v>
      </c>
      <c r="AR24" s="828" t="str">
        <f>IF(AG24&lt;&gt;"",IF(AH24="○","入力済","未入力"),"")</f>
        <v/>
      </c>
      <c r="AS24" s="828" t="str">
        <f>IF(AND(P24&lt;&gt;"", AI24=""), "未入力", "入力済")</f>
        <v>入力済</v>
      </c>
      <c r="AT24" s="828" t="str">
        <f>IF(AND(P24&lt;&gt;"", P24&lt;&gt;"処遇改善加算Ⅳ", AJ24=""), "未入力", "入力済")</f>
        <v>入力済</v>
      </c>
      <c r="AU24" s="828" t="str">
        <f>IFERROR(VLOOKUP(K24, 【参考】数式用３!$BB$5:$BC$48, 2, FALSE), "")</f>
        <v/>
      </c>
      <c r="AV24" s="828" t="str">
        <f>IF(AND(P24&lt;&gt;"処遇改善加算Ⅲ",P24&lt;&gt;"処遇改善加算Ⅳ", P24&lt;&gt;"", AU24&lt;&gt;"対象外"), 1,"")</f>
        <v/>
      </c>
      <c r="AW24" s="828" t="str">
        <f>IFERROR("_"&amp;VLOOKUP(K24, 【参考】数式用３!$AG$2:$AH$48, 2, FALSE), "")</f>
        <v/>
      </c>
      <c r="AX24" s="1091" t="str">
        <f>IF(AND(P24="処遇改善加算Ⅰ", AL24=""), "未入力","入力済")</f>
        <v>入力済</v>
      </c>
      <c r="AY24" s="1088" t="str">
        <f>G24</f>
        <v/>
      </c>
      <c r="AZ24"/>
      <c r="BA24"/>
      <c r="BB24"/>
      <c r="BC24"/>
      <c r="BD24"/>
      <c r="BE24"/>
      <c r="BF24"/>
      <c r="BG24"/>
    </row>
    <row r="25" spans="1:59" ht="14.45"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5"/>
      <c r="AR25" s="828"/>
      <c r="AS25" s="828"/>
      <c r="AT25" s="828"/>
      <c r="AU25" s="828"/>
      <c r="AV25" s="828"/>
      <c r="AW25" s="828"/>
      <c r="AX25" s="1091"/>
      <c r="AY25" s="1089"/>
      <c r="AZ25"/>
      <c r="BA25"/>
      <c r="BB25"/>
      <c r="BC25"/>
      <c r="BD25"/>
      <c r="BE25"/>
      <c r="BF25"/>
      <c r="BG25"/>
    </row>
    <row r="26" spans="1:59" ht="14.45"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5"/>
      <c r="AR26" s="828"/>
      <c r="AS26" s="828"/>
      <c r="AT26" s="828"/>
      <c r="AU26" s="828"/>
      <c r="AV26" s="828"/>
      <c r="AW26" s="828"/>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6"/>
      <c r="AR27" s="828"/>
      <c r="AS27" s="828"/>
      <c r="AT27" s="828"/>
      <c r="AU27" s="828"/>
      <c r="AV27" s="828"/>
      <c r="AW27" s="828"/>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904" t="str">
        <f>IFERROR((VLOOKUP(N28, 【参考】数式用３!$BE$5:$BE$13, 1,FALSE)), "対象外")</f>
        <v>対象外</v>
      </c>
      <c r="AR28" s="828" t="str">
        <f>IF(AG28&lt;&gt;"",IF(AH28="○","入力済","未入力"),"")</f>
        <v/>
      </c>
      <c r="AS28" s="828" t="str">
        <f>IF(AND(P28&lt;&gt;"", AI28=""), "未入力", "入力済")</f>
        <v>入力済</v>
      </c>
      <c r="AT28" s="828" t="str">
        <f>IF(AND(P28&lt;&gt;"", P28&lt;&gt;"処遇改善加算Ⅳ", AJ28=""), "未入力", "入力済")</f>
        <v>入力済</v>
      </c>
      <c r="AU28" s="828" t="str">
        <f>IFERROR(VLOOKUP(K28, 【参考】数式用３!$BB$5:$BC$48, 2, FALSE), "")</f>
        <v/>
      </c>
      <c r="AV28" s="828" t="str">
        <f>IF(AND(P28&lt;&gt;"処遇改善加算Ⅲ",P28&lt;&gt;"処遇改善加算Ⅳ", P28&lt;&gt;"", AU28&lt;&gt;"対象外"), 1,"")</f>
        <v/>
      </c>
      <c r="AW28" s="828" t="str">
        <f>IFERROR("_"&amp;VLOOKUP(K28, 【参考】数式用３!$AG$2:$AH$48, 2, FALSE), "")</f>
        <v/>
      </c>
      <c r="AX28" s="1091" t="str">
        <f>IF(AND(P28="処遇改善加算Ⅰ", AL28=""), "未入力","入力済")</f>
        <v>入力済</v>
      </c>
      <c r="AY28" s="1088" t="str">
        <f>G28</f>
        <v/>
      </c>
      <c r="AZ28"/>
      <c r="BA28"/>
      <c r="BB28"/>
      <c r="BC28"/>
      <c r="BD28"/>
      <c r="BE28"/>
      <c r="BF28"/>
      <c r="BG28"/>
    </row>
    <row r="29" spans="1:59" ht="14.45"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5"/>
      <c r="AR29" s="828"/>
      <c r="AS29" s="828"/>
      <c r="AT29" s="828"/>
      <c r="AU29" s="828"/>
      <c r="AV29" s="828"/>
      <c r="AW29" s="828"/>
      <c r="AX29" s="1091"/>
      <c r="AY29" s="1089"/>
      <c r="AZ29"/>
      <c r="BA29"/>
      <c r="BB29"/>
      <c r="BC29"/>
      <c r="BD29"/>
      <c r="BE29"/>
      <c r="BF29"/>
      <c r="BG29"/>
    </row>
    <row r="30" spans="1:59" ht="14.45"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5"/>
      <c r="AR30" s="828"/>
      <c r="AS30" s="828"/>
      <c r="AT30" s="828"/>
      <c r="AU30" s="828"/>
      <c r="AV30" s="828"/>
      <c r="AW30" s="828"/>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6"/>
      <c r="AR31" s="828"/>
      <c r="AS31" s="828"/>
      <c r="AT31" s="828"/>
      <c r="AU31" s="828"/>
      <c r="AV31" s="828"/>
      <c r="AW31" s="828"/>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904" t="str">
        <f>IFERROR((VLOOKUP(N32, 【参考】数式用３!$BE$5:$BE$13, 1,FALSE)), "対象外")</f>
        <v>対象外</v>
      </c>
      <c r="AR32" s="828" t="str">
        <f>IF(AG32&lt;&gt;"",IF(AH32="○","入力済","未入力"),"")</f>
        <v/>
      </c>
      <c r="AS32" s="828" t="str">
        <f>IF(AND(P32&lt;&gt;"", AI32=""), "未入力", "入力済")</f>
        <v>入力済</v>
      </c>
      <c r="AT32" s="828" t="str">
        <f>IF(AND(P32&lt;&gt;"", P32&lt;&gt;"処遇改善加算Ⅳ", AJ32=""), "未入力", "入力済")</f>
        <v>入力済</v>
      </c>
      <c r="AU32" s="828" t="str">
        <f>IFERROR(VLOOKUP(K32, 【参考】数式用３!$BB$5:$BC$48, 2, FALSE), "")</f>
        <v/>
      </c>
      <c r="AV32" s="828" t="str">
        <f>IF(AND(P32&lt;&gt;"処遇改善加算Ⅲ",P32&lt;&gt;"処遇改善加算Ⅳ", P32&lt;&gt;"", AU32&lt;&gt;"対象外"), 1,"")</f>
        <v/>
      </c>
      <c r="AW32" s="828" t="str">
        <f>IFERROR("_"&amp;VLOOKUP(K32, 【参考】数式用３!$AG$2:$AH$48, 2, FALSE), "")</f>
        <v/>
      </c>
      <c r="AX32" s="1091" t="str">
        <f>IF(AND(P32="処遇改善加算Ⅰ", AL32=""), "未入力","入力済")</f>
        <v>入力済</v>
      </c>
      <c r="AY32" s="1088" t="str">
        <f>G32</f>
        <v/>
      </c>
      <c r="AZ32"/>
      <c r="BA32"/>
      <c r="BB32"/>
      <c r="BC32"/>
      <c r="BD32"/>
      <c r="BE32"/>
      <c r="BF32"/>
      <c r="BG32"/>
    </row>
    <row r="33" spans="1:59" ht="14.45"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5"/>
      <c r="AR33" s="828"/>
      <c r="AS33" s="828"/>
      <c r="AT33" s="828"/>
      <c r="AU33" s="828"/>
      <c r="AV33" s="828"/>
      <c r="AW33" s="828"/>
      <c r="AX33" s="1091"/>
      <c r="AY33" s="1089"/>
      <c r="AZ33"/>
      <c r="BA33"/>
      <c r="BB33"/>
      <c r="BC33"/>
      <c r="BD33"/>
      <c r="BE33"/>
      <c r="BF33"/>
      <c r="BG33"/>
    </row>
    <row r="34" spans="1:59" ht="14.45"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5"/>
      <c r="AR34" s="828"/>
      <c r="AS34" s="828"/>
      <c r="AT34" s="828"/>
      <c r="AU34" s="828"/>
      <c r="AV34" s="828"/>
      <c r="AW34" s="828"/>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6"/>
      <c r="AR35" s="828"/>
      <c r="AS35" s="828"/>
      <c r="AT35" s="828"/>
      <c r="AU35" s="828"/>
      <c r="AV35" s="828"/>
      <c r="AW35" s="828"/>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904" t="str">
        <f>IFERROR((VLOOKUP(N36, 【参考】数式用３!$BE$5:$BE$13, 1,FALSE)), "対象外")</f>
        <v>対象外</v>
      </c>
      <c r="AR36" s="828" t="str">
        <f>IF(AG36&lt;&gt;"",IF(AH36="○","入力済","未入力"),"")</f>
        <v/>
      </c>
      <c r="AS36" s="828" t="str">
        <f>IF(AND(P36&lt;&gt;"", AI36=""), "未入力", "入力済")</f>
        <v>入力済</v>
      </c>
      <c r="AT36" s="828" t="str">
        <f>IF(AND(P36&lt;&gt;"", P36&lt;&gt;"処遇改善加算Ⅳ", AJ36=""), "未入力", "入力済")</f>
        <v>入力済</v>
      </c>
      <c r="AU36" s="828" t="str">
        <f>IFERROR(VLOOKUP(K36, 【参考】数式用３!$BB$5:$BC$48, 2, FALSE), "")</f>
        <v/>
      </c>
      <c r="AV36" s="828" t="str">
        <f>IF(AND(P36&lt;&gt;"処遇改善加算Ⅲ",P36&lt;&gt;"処遇改善加算Ⅳ", P36&lt;&gt;"", AU36&lt;&gt;"対象外"), 1,"")</f>
        <v/>
      </c>
      <c r="AW36" s="828" t="str">
        <f>IFERROR("_"&amp;VLOOKUP(K36, 【参考】数式用３!$AG$2:$AH$48, 2, FALSE), "")</f>
        <v/>
      </c>
      <c r="AX36" s="1091" t="str">
        <f>IF(AND(P36="処遇改善加算Ⅰ", AL36=""), "未入力","入力済")</f>
        <v>入力済</v>
      </c>
      <c r="AY36" s="1088" t="str">
        <f>G36</f>
        <v/>
      </c>
      <c r="AZ36"/>
      <c r="BA36"/>
      <c r="BB36"/>
      <c r="BC36"/>
      <c r="BD36"/>
      <c r="BE36"/>
      <c r="BF36"/>
      <c r="BG36"/>
    </row>
    <row r="37" spans="1:59" ht="14.45"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5"/>
      <c r="AR37" s="828"/>
      <c r="AS37" s="828"/>
      <c r="AT37" s="828"/>
      <c r="AU37" s="828"/>
      <c r="AV37" s="828"/>
      <c r="AW37" s="828"/>
      <c r="AX37" s="1091"/>
      <c r="AY37" s="1089"/>
      <c r="AZ37"/>
      <c r="BA37"/>
      <c r="BB37"/>
      <c r="BC37"/>
      <c r="BD37"/>
      <c r="BE37"/>
      <c r="BF37"/>
      <c r="BG37"/>
    </row>
    <row r="38" spans="1:59" ht="14.45"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5"/>
      <c r="AR38" s="828"/>
      <c r="AS38" s="828"/>
      <c r="AT38" s="828"/>
      <c r="AU38" s="828"/>
      <c r="AV38" s="828"/>
      <c r="AW38" s="828"/>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6"/>
      <c r="AR39" s="828"/>
      <c r="AS39" s="828"/>
      <c r="AT39" s="828"/>
      <c r="AU39" s="828"/>
      <c r="AV39" s="828"/>
      <c r="AW39" s="828"/>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904" t="str">
        <f>IFERROR((VLOOKUP(N40, 【参考】数式用３!$BE$5:$BE$13, 1,FALSE)), "対象外")</f>
        <v>対象外</v>
      </c>
      <c r="AR40" s="828" t="str">
        <f>IF(AG40&lt;&gt;"",IF(AH40="○","入力済","未入力"),"")</f>
        <v/>
      </c>
      <c r="AS40" s="828" t="str">
        <f>IF(AND(P40&lt;&gt;"", AI40=""), "未入力", "入力済")</f>
        <v>入力済</v>
      </c>
      <c r="AT40" s="828" t="str">
        <f>IF(AND(P40&lt;&gt;"", P40&lt;&gt;"処遇改善加算Ⅳ", AJ40=""), "未入力", "入力済")</f>
        <v>入力済</v>
      </c>
      <c r="AU40" s="828" t="str">
        <f>IFERROR(VLOOKUP(K40, 【参考】数式用３!$BB$5:$BC$48, 2, FALSE), "")</f>
        <v/>
      </c>
      <c r="AV40" s="828" t="str">
        <f>IF(AND(P40&lt;&gt;"処遇改善加算Ⅲ",P40&lt;&gt;"処遇改善加算Ⅳ", P40&lt;&gt;"", AU40&lt;&gt;"対象外"), 1,"")</f>
        <v/>
      </c>
      <c r="AW40" s="828" t="str">
        <f>IFERROR("_"&amp;VLOOKUP(K40, 【参考】数式用３!$AG$2:$AH$48, 2, FALSE), "")</f>
        <v/>
      </c>
      <c r="AX40" s="1091" t="str">
        <f>IF(AND(P40="処遇改善加算Ⅰ", AL40=""), "未入力","入力済")</f>
        <v>入力済</v>
      </c>
      <c r="AY40" s="1088" t="str">
        <f>G40</f>
        <v/>
      </c>
      <c r="AZ40"/>
      <c r="BA40"/>
      <c r="BB40"/>
      <c r="BC40"/>
      <c r="BD40"/>
      <c r="BE40"/>
      <c r="BF40"/>
      <c r="BG40"/>
    </row>
    <row r="41" spans="1:59" ht="14.45"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5"/>
      <c r="AR41" s="828"/>
      <c r="AS41" s="828"/>
      <c r="AT41" s="828"/>
      <c r="AU41" s="828"/>
      <c r="AV41" s="828"/>
      <c r="AW41" s="828"/>
      <c r="AX41" s="1091"/>
      <c r="AY41" s="1089"/>
      <c r="AZ41"/>
      <c r="BA41"/>
      <c r="BB41"/>
      <c r="BC41"/>
      <c r="BD41"/>
      <c r="BE41"/>
      <c r="BF41"/>
      <c r="BG41"/>
    </row>
    <row r="42" spans="1:59" ht="14.45"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5"/>
      <c r="AR42" s="828"/>
      <c r="AS42" s="828"/>
      <c r="AT42" s="828"/>
      <c r="AU42" s="828"/>
      <c r="AV42" s="828"/>
      <c r="AW42" s="828"/>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6"/>
      <c r="AR43" s="828"/>
      <c r="AS43" s="828"/>
      <c r="AT43" s="828"/>
      <c r="AU43" s="828"/>
      <c r="AV43" s="828"/>
      <c r="AW43" s="828"/>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904" t="str">
        <f>IFERROR((VLOOKUP(N44, 【参考】数式用３!$BE$5:$BE$13, 1,FALSE)), "対象外")</f>
        <v>対象外</v>
      </c>
      <c r="AR44" s="828" t="str">
        <f>IF(AG44&lt;&gt;"",IF(AH44="○","入力済","未入力"),"")</f>
        <v/>
      </c>
      <c r="AS44" s="828" t="str">
        <f>IF(AND(P44&lt;&gt;"", AI44=""), "未入力", "入力済")</f>
        <v>入力済</v>
      </c>
      <c r="AT44" s="828" t="str">
        <f>IF(AND(P44&lt;&gt;"", P44&lt;&gt;"処遇改善加算Ⅳ", AJ44=""), "未入力", "入力済")</f>
        <v>入力済</v>
      </c>
      <c r="AU44" s="828" t="str">
        <f>IFERROR(VLOOKUP(K44, 【参考】数式用３!$BB$5:$BC$48, 2, FALSE), "")</f>
        <v/>
      </c>
      <c r="AV44" s="828" t="str">
        <f>IF(AND(P44&lt;&gt;"処遇改善加算Ⅲ",P44&lt;&gt;"処遇改善加算Ⅳ", P44&lt;&gt;"", AU44&lt;&gt;"対象外"), 1,"")</f>
        <v/>
      </c>
      <c r="AW44" s="828" t="str">
        <f>IFERROR("_"&amp;VLOOKUP(K44, 【参考】数式用３!$AG$2:$AH$48, 2, FALSE), "")</f>
        <v/>
      </c>
      <c r="AX44" s="1091" t="str">
        <f>IF(AND(P44="処遇改善加算Ⅰ", AL44=""), "未入力","入力済")</f>
        <v>入力済</v>
      </c>
      <c r="AY44" s="1088" t="str">
        <f>G44</f>
        <v/>
      </c>
      <c r="AZ44"/>
      <c r="BA44"/>
      <c r="BB44"/>
      <c r="BC44"/>
      <c r="BD44"/>
      <c r="BE44"/>
      <c r="BF44"/>
      <c r="BG44"/>
    </row>
    <row r="45" spans="1:59" ht="14.45"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5"/>
      <c r="AR45" s="828"/>
      <c r="AS45" s="828"/>
      <c r="AT45" s="828"/>
      <c r="AU45" s="828"/>
      <c r="AV45" s="828"/>
      <c r="AW45" s="828"/>
      <c r="AX45" s="1091"/>
      <c r="AY45" s="1089"/>
      <c r="AZ45"/>
      <c r="BA45"/>
      <c r="BB45"/>
      <c r="BC45"/>
      <c r="BD45"/>
      <c r="BE45"/>
      <c r="BF45"/>
      <c r="BG45"/>
    </row>
    <row r="46" spans="1:59" ht="14.45"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5"/>
      <c r="AR46" s="828"/>
      <c r="AS46" s="828"/>
      <c r="AT46" s="828"/>
      <c r="AU46" s="828"/>
      <c r="AV46" s="828"/>
      <c r="AW46" s="828"/>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6"/>
      <c r="AR47" s="828"/>
      <c r="AS47" s="828"/>
      <c r="AT47" s="828"/>
      <c r="AU47" s="828"/>
      <c r="AV47" s="828"/>
      <c r="AW47" s="828"/>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904" t="str">
        <f>IFERROR((VLOOKUP(N48, 【参考】数式用３!$BE$5:$BE$13, 1,FALSE)), "対象外")</f>
        <v>対象外</v>
      </c>
      <c r="AR48" s="828" t="str">
        <f>IF(AG48&lt;&gt;"",IF(AH48="○","入力済","未入力"),"")</f>
        <v/>
      </c>
      <c r="AS48" s="828" t="str">
        <f>IF(AND(P48&lt;&gt;"", AI48=""), "未入力", "入力済")</f>
        <v>入力済</v>
      </c>
      <c r="AT48" s="828" t="str">
        <f>IF(AND(P48&lt;&gt;"", P48&lt;&gt;"処遇改善加算Ⅳ", AJ48=""), "未入力", "入力済")</f>
        <v>入力済</v>
      </c>
      <c r="AU48" s="828" t="str">
        <f>IFERROR(VLOOKUP(K48, 【参考】数式用３!$BB$5:$BC$48, 2, FALSE), "")</f>
        <v/>
      </c>
      <c r="AV48" s="828" t="str">
        <f>IF(AND(P48&lt;&gt;"処遇改善加算Ⅲ",P48&lt;&gt;"処遇改善加算Ⅳ", P48&lt;&gt;"", AU48&lt;&gt;"対象外"), 1,"")</f>
        <v/>
      </c>
      <c r="AW48" s="828" t="str">
        <f>IFERROR("_"&amp;VLOOKUP(K48, 【参考】数式用３!$AG$2:$AH$48, 2, FALSE), "")</f>
        <v/>
      </c>
      <c r="AX48" s="1091" t="str">
        <f>IF(AND(P48="処遇改善加算Ⅰ", AL48=""), "未入力","入力済")</f>
        <v>入力済</v>
      </c>
      <c r="AY48" s="1088" t="str">
        <f>G48</f>
        <v/>
      </c>
      <c r="AZ48"/>
      <c r="BA48"/>
      <c r="BB48"/>
      <c r="BC48"/>
      <c r="BD48"/>
      <c r="BE48"/>
      <c r="BF48"/>
      <c r="BG48"/>
    </row>
    <row r="49" spans="1:59" ht="14.45"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5"/>
      <c r="AR49" s="828"/>
      <c r="AS49" s="828"/>
      <c r="AT49" s="828"/>
      <c r="AU49" s="828"/>
      <c r="AV49" s="828"/>
      <c r="AW49" s="828"/>
      <c r="AX49" s="1091"/>
      <c r="AY49" s="1089"/>
      <c r="AZ49"/>
      <c r="BA49"/>
      <c r="BB49"/>
      <c r="BC49"/>
      <c r="BD49"/>
      <c r="BE49"/>
      <c r="BF49"/>
      <c r="BG49"/>
    </row>
    <row r="50" spans="1:59" ht="14.45"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5"/>
      <c r="AR50" s="828"/>
      <c r="AS50" s="828"/>
      <c r="AT50" s="828"/>
      <c r="AU50" s="828"/>
      <c r="AV50" s="828"/>
      <c r="AW50" s="828"/>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6"/>
      <c r="AR51" s="828"/>
      <c r="AS51" s="828"/>
      <c r="AT51" s="828"/>
      <c r="AU51" s="828"/>
      <c r="AV51" s="828"/>
      <c r="AW51" s="828"/>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904" t="str">
        <f>IFERROR((VLOOKUP(N52, 【参考】数式用３!$BE$5:$BE$13, 1,FALSE)), "対象外")</f>
        <v>対象外</v>
      </c>
      <c r="AR52" s="828" t="str">
        <f>IF(AG52&lt;&gt;"",IF(AH52="○","入力済","未入力"),"")</f>
        <v/>
      </c>
      <c r="AS52" s="828" t="str">
        <f>IF(AND(P52&lt;&gt;"", AI52=""), "未入力", "入力済")</f>
        <v>入力済</v>
      </c>
      <c r="AT52" s="828" t="str">
        <f>IF(AND(P52&lt;&gt;"", P52&lt;&gt;"処遇改善加算Ⅳ", AJ52=""), "未入力", "入力済")</f>
        <v>入力済</v>
      </c>
      <c r="AU52" s="828" t="str">
        <f>IFERROR(VLOOKUP(K52, 【参考】数式用３!$BB$5:$BC$48, 2, FALSE), "")</f>
        <v/>
      </c>
      <c r="AV52" s="828" t="str">
        <f>IF(AND(P52&lt;&gt;"処遇改善加算Ⅲ",P52&lt;&gt;"処遇改善加算Ⅳ", P52&lt;&gt;"", AU52&lt;&gt;"対象外"), 1,"")</f>
        <v/>
      </c>
      <c r="AW52" s="828" t="str">
        <f>IFERROR("_"&amp;VLOOKUP(K52, 【参考】数式用３!$AG$2:$AH$48, 2, FALSE), "")</f>
        <v/>
      </c>
      <c r="AX52" s="1091" t="str">
        <f>IF(AND(P52="処遇改善加算Ⅰ", AL52=""), "未入力","入力済")</f>
        <v>入力済</v>
      </c>
      <c r="AY52" s="1088" t="str">
        <f>G52</f>
        <v/>
      </c>
      <c r="AZ52"/>
      <c r="BA52"/>
      <c r="BB52"/>
      <c r="BC52"/>
      <c r="BD52"/>
      <c r="BE52"/>
      <c r="BF52"/>
      <c r="BG52"/>
    </row>
    <row r="53" spans="1:59" ht="14.45"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5"/>
      <c r="AR53" s="828"/>
      <c r="AS53" s="828"/>
      <c r="AT53" s="828"/>
      <c r="AU53" s="828"/>
      <c r="AV53" s="828"/>
      <c r="AW53" s="828"/>
      <c r="AX53" s="1091"/>
      <c r="AY53" s="1089"/>
      <c r="AZ53"/>
      <c r="BA53"/>
      <c r="BB53"/>
      <c r="BC53"/>
      <c r="BD53"/>
      <c r="BE53"/>
      <c r="BF53"/>
      <c r="BG53"/>
    </row>
    <row r="54" spans="1:59" ht="14.45"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5"/>
      <c r="AR54" s="828"/>
      <c r="AS54" s="828"/>
      <c r="AT54" s="828"/>
      <c r="AU54" s="828"/>
      <c r="AV54" s="828"/>
      <c r="AW54" s="828"/>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6"/>
      <c r="AR55" s="828"/>
      <c r="AS55" s="828"/>
      <c r="AT55" s="828"/>
      <c r="AU55" s="828"/>
      <c r="AV55" s="828"/>
      <c r="AW55" s="828"/>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904" t="str">
        <f>IFERROR((VLOOKUP(N56, 【参考】数式用３!$BE$5:$BE$13, 1,FALSE)), "対象外")</f>
        <v>対象外</v>
      </c>
      <c r="AR56" s="828" t="str">
        <f>IF(AG56&lt;&gt;"",IF(AH56="○","入力済","未入力"),"")</f>
        <v/>
      </c>
      <c r="AS56" s="828" t="str">
        <f>IF(AND(P56&lt;&gt;"", AI56=""), "未入力", "入力済")</f>
        <v>入力済</v>
      </c>
      <c r="AT56" s="828" t="str">
        <f>IF(AND(P56&lt;&gt;"", P56&lt;&gt;"処遇改善加算Ⅳ", AJ56=""), "未入力", "入力済")</f>
        <v>入力済</v>
      </c>
      <c r="AU56" s="828" t="str">
        <f>IFERROR(VLOOKUP(K56, 【参考】数式用３!$BB$5:$BC$48, 2, FALSE), "")</f>
        <v/>
      </c>
      <c r="AV56" s="828" t="str">
        <f>IF(AND(P56&lt;&gt;"処遇改善加算Ⅲ",P56&lt;&gt;"処遇改善加算Ⅳ", P56&lt;&gt;"", AU56&lt;&gt;"対象外"), 1,"")</f>
        <v/>
      </c>
      <c r="AW56" s="828" t="str">
        <f>IFERROR("_"&amp;VLOOKUP(K56, 【参考】数式用３!$AG$2:$AH$48, 2, FALSE), "")</f>
        <v/>
      </c>
      <c r="AX56" s="1091" t="str">
        <f>IF(AND(P56="処遇改善加算Ⅰ", AL56=""), "未入力","入力済")</f>
        <v>入力済</v>
      </c>
      <c r="AY56" s="1088" t="str">
        <f>G56</f>
        <v/>
      </c>
      <c r="AZ56"/>
      <c r="BA56"/>
      <c r="BB56"/>
      <c r="BC56"/>
      <c r="BD56"/>
      <c r="BE56"/>
      <c r="BF56"/>
      <c r="BG56"/>
    </row>
    <row r="57" spans="1:59" ht="14.45"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5"/>
      <c r="AR57" s="828"/>
      <c r="AS57" s="828"/>
      <c r="AT57" s="828"/>
      <c r="AU57" s="828"/>
      <c r="AV57" s="828"/>
      <c r="AW57" s="828"/>
      <c r="AX57" s="1091"/>
      <c r="AY57" s="1089"/>
      <c r="AZ57"/>
      <c r="BA57"/>
      <c r="BB57"/>
      <c r="BC57"/>
      <c r="BD57"/>
      <c r="BE57"/>
      <c r="BF57"/>
      <c r="BG57"/>
    </row>
    <row r="58" spans="1:59" ht="14.45"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5"/>
      <c r="AR58" s="828"/>
      <c r="AS58" s="828"/>
      <c r="AT58" s="828"/>
      <c r="AU58" s="828"/>
      <c r="AV58" s="828"/>
      <c r="AW58" s="828"/>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6"/>
      <c r="AR59" s="828"/>
      <c r="AS59" s="828"/>
      <c r="AT59" s="828"/>
      <c r="AU59" s="828"/>
      <c r="AV59" s="828"/>
      <c r="AW59" s="828"/>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904" t="str">
        <f>IFERROR((VLOOKUP(N60, 【参考】数式用３!$BE$5:$BE$13, 1,FALSE)), "対象外")</f>
        <v>対象外</v>
      </c>
      <c r="AR60" s="828" t="str">
        <f>IF(AG60&lt;&gt;"",IF(AH60="○","入力済","未入力"),"")</f>
        <v/>
      </c>
      <c r="AS60" s="828" t="str">
        <f>IF(AND(P60&lt;&gt;"", AI60=""), "未入力", "入力済")</f>
        <v>入力済</v>
      </c>
      <c r="AT60" s="828" t="str">
        <f>IF(AND(P60&lt;&gt;"", P60&lt;&gt;"処遇改善加算Ⅳ", AJ60=""), "未入力", "入力済")</f>
        <v>入力済</v>
      </c>
      <c r="AU60" s="828" t="str">
        <f>IFERROR(VLOOKUP(K60, 【参考】数式用３!$BB$5:$BC$48, 2, FALSE), "")</f>
        <v/>
      </c>
      <c r="AV60" s="828" t="str">
        <f>IF(AND(P60&lt;&gt;"処遇改善加算Ⅲ",P60&lt;&gt;"処遇改善加算Ⅳ", P60&lt;&gt;"", AU60&lt;&gt;"対象外"), 1,"")</f>
        <v/>
      </c>
      <c r="AW60" s="828" t="str">
        <f>IFERROR("_"&amp;VLOOKUP(K60, 【参考】数式用３!$AG$2:$AH$48, 2, FALSE), "")</f>
        <v/>
      </c>
      <c r="AX60" s="1091" t="str">
        <f>IF(AND(P60="処遇改善加算Ⅰ", AL60=""), "未入力","入力済")</f>
        <v>入力済</v>
      </c>
      <c r="AY60" s="1088" t="str">
        <f>G60</f>
        <v/>
      </c>
      <c r="AZ60"/>
      <c r="BA60"/>
      <c r="BB60"/>
      <c r="BC60"/>
      <c r="BD60"/>
      <c r="BE60"/>
      <c r="BF60"/>
      <c r="BG60"/>
    </row>
    <row r="61" spans="1:59" ht="14.45"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5"/>
      <c r="AR61" s="828"/>
      <c r="AS61" s="828"/>
      <c r="AT61" s="828"/>
      <c r="AU61" s="828"/>
      <c r="AV61" s="828"/>
      <c r="AW61" s="828"/>
      <c r="AX61" s="1091"/>
      <c r="AY61" s="1089"/>
      <c r="AZ61"/>
      <c r="BA61"/>
      <c r="BB61"/>
      <c r="BC61"/>
      <c r="BD61"/>
      <c r="BE61"/>
      <c r="BF61"/>
      <c r="BG61"/>
    </row>
    <row r="62" spans="1:59" ht="14.45"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5"/>
      <c r="AR62" s="828"/>
      <c r="AS62" s="828"/>
      <c r="AT62" s="828"/>
      <c r="AU62" s="828"/>
      <c r="AV62" s="828"/>
      <c r="AW62" s="828"/>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6"/>
      <c r="AR63" s="828"/>
      <c r="AS63" s="828"/>
      <c r="AT63" s="828"/>
      <c r="AU63" s="828"/>
      <c r="AV63" s="828"/>
      <c r="AW63" s="828"/>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904" t="str">
        <f>IFERROR((VLOOKUP(N64, 【参考】数式用３!$BE$5:$BE$13, 1,FALSE)), "対象外")</f>
        <v>対象外</v>
      </c>
      <c r="AR64" s="828" t="str">
        <f>IF(AG64&lt;&gt;"",IF(AH64="○","入力済","未入力"),"")</f>
        <v/>
      </c>
      <c r="AS64" s="828" t="str">
        <f>IF(AND(P64&lt;&gt;"", AI64=""), "未入力", "入力済")</f>
        <v>入力済</v>
      </c>
      <c r="AT64" s="828" t="str">
        <f>IF(AND(P64&lt;&gt;"", P64&lt;&gt;"処遇改善加算Ⅳ", AJ64=""), "未入力", "入力済")</f>
        <v>入力済</v>
      </c>
      <c r="AU64" s="828" t="str">
        <f>IFERROR(VLOOKUP(K64, 【参考】数式用３!$BB$5:$BC$48, 2, FALSE), "")</f>
        <v/>
      </c>
      <c r="AV64" s="828" t="str">
        <f>IF(AND(P64&lt;&gt;"処遇改善加算Ⅲ",P64&lt;&gt;"処遇改善加算Ⅳ", P64&lt;&gt;"", AU64&lt;&gt;"対象外"), 1,"")</f>
        <v/>
      </c>
      <c r="AW64" s="828" t="str">
        <f>IFERROR("_"&amp;VLOOKUP(K64, 【参考】数式用３!$AG$2:$AH$48, 2, FALSE), "")</f>
        <v/>
      </c>
      <c r="AX64" s="1091" t="str">
        <f>IF(AND(P64="処遇改善加算Ⅰ", AL64=""), "未入力","入力済")</f>
        <v>入力済</v>
      </c>
      <c r="AY64" s="1088" t="str">
        <f>G64</f>
        <v/>
      </c>
      <c r="AZ64"/>
      <c r="BA64"/>
      <c r="BB64"/>
      <c r="BC64"/>
      <c r="BD64"/>
      <c r="BE64"/>
      <c r="BF64"/>
      <c r="BG64"/>
    </row>
    <row r="65" spans="1:59" ht="14.45"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5"/>
      <c r="AR65" s="828"/>
      <c r="AS65" s="828"/>
      <c r="AT65" s="828"/>
      <c r="AU65" s="828"/>
      <c r="AV65" s="828"/>
      <c r="AW65" s="828"/>
      <c r="AX65" s="1091"/>
      <c r="AY65" s="1089"/>
      <c r="AZ65"/>
      <c r="BA65"/>
      <c r="BB65"/>
      <c r="BC65"/>
      <c r="BD65"/>
      <c r="BE65"/>
      <c r="BF65"/>
      <c r="BG65"/>
    </row>
    <row r="66" spans="1:59" ht="14.45"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5"/>
      <c r="AR66" s="828"/>
      <c r="AS66" s="828"/>
      <c r="AT66" s="828"/>
      <c r="AU66" s="828"/>
      <c r="AV66" s="828"/>
      <c r="AW66" s="828"/>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6"/>
      <c r="AR67" s="828"/>
      <c r="AS67" s="828"/>
      <c r="AT67" s="828"/>
      <c r="AU67" s="828"/>
      <c r="AV67" s="828"/>
      <c r="AW67" s="828"/>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904" t="str">
        <f>IFERROR((VLOOKUP(N68, 【参考】数式用３!$BE$5:$BE$13, 1,FALSE)), "対象外")</f>
        <v>対象外</v>
      </c>
      <c r="AR68" s="828" t="str">
        <f>IF(AG68&lt;&gt;"",IF(AH68="○","入力済","未入力"),"")</f>
        <v/>
      </c>
      <c r="AS68" s="828" t="str">
        <f>IF(AND(P68&lt;&gt;"", AI68=""), "未入力", "入力済")</f>
        <v>入力済</v>
      </c>
      <c r="AT68" s="828" t="str">
        <f>IF(AND(P68&lt;&gt;"", P68&lt;&gt;"処遇改善加算Ⅳ", AJ68=""), "未入力", "入力済")</f>
        <v>入力済</v>
      </c>
      <c r="AU68" s="828" t="str">
        <f>IFERROR(VLOOKUP(K68, 【参考】数式用３!$BB$5:$BC$48, 2, FALSE), "")</f>
        <v/>
      </c>
      <c r="AV68" s="828" t="str">
        <f>IF(AND(P68&lt;&gt;"処遇改善加算Ⅲ",P68&lt;&gt;"処遇改善加算Ⅳ", P68&lt;&gt;"", AU68&lt;&gt;"対象外"), 1,"")</f>
        <v/>
      </c>
      <c r="AW68" s="828" t="str">
        <f>IFERROR("_"&amp;VLOOKUP(K68, 【参考】数式用３!$AG$2:$AH$48, 2, FALSE), "")</f>
        <v/>
      </c>
      <c r="AX68" s="1091" t="str">
        <f>IF(AND(P68="処遇改善加算Ⅰ", AL68=""), "未入力","入力済")</f>
        <v>入力済</v>
      </c>
      <c r="AY68" s="1088" t="str">
        <f>G68</f>
        <v/>
      </c>
      <c r="AZ68"/>
      <c r="BA68"/>
      <c r="BB68"/>
      <c r="BC68"/>
      <c r="BD68"/>
      <c r="BE68"/>
      <c r="BF68"/>
      <c r="BG68"/>
    </row>
    <row r="69" spans="1:59" ht="14.45"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5"/>
      <c r="AR69" s="828"/>
      <c r="AS69" s="828"/>
      <c r="AT69" s="828"/>
      <c r="AU69" s="828"/>
      <c r="AV69" s="828"/>
      <c r="AW69" s="828"/>
      <c r="AX69" s="1091"/>
      <c r="AY69" s="1089"/>
      <c r="AZ69"/>
      <c r="BA69"/>
      <c r="BB69"/>
      <c r="BC69"/>
      <c r="BD69"/>
      <c r="BE69"/>
      <c r="BF69"/>
      <c r="BG69"/>
    </row>
    <row r="70" spans="1:59" ht="14.45"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5"/>
      <c r="AR70" s="828"/>
      <c r="AS70" s="828"/>
      <c r="AT70" s="828"/>
      <c r="AU70" s="828"/>
      <c r="AV70" s="828"/>
      <c r="AW70" s="828"/>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6"/>
      <c r="AR71" s="828"/>
      <c r="AS71" s="828"/>
      <c r="AT71" s="828"/>
      <c r="AU71" s="828"/>
      <c r="AV71" s="828"/>
      <c r="AW71" s="828"/>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904" t="str">
        <f>IFERROR((VLOOKUP(N72, 【参考】数式用３!$BE$5:$BE$13, 1,FALSE)), "対象外")</f>
        <v>対象外</v>
      </c>
      <c r="AR72" s="828" t="str">
        <f>IF(AG72&lt;&gt;"",IF(AH72="○","入力済","未入力"),"")</f>
        <v/>
      </c>
      <c r="AS72" s="828" t="str">
        <f>IF(AND(P72&lt;&gt;"", AI72=""), "未入力", "入力済")</f>
        <v>入力済</v>
      </c>
      <c r="AT72" s="828" t="str">
        <f>IF(AND(P72&lt;&gt;"", P72&lt;&gt;"処遇改善加算Ⅳ", AJ72=""), "未入力", "入力済")</f>
        <v>入力済</v>
      </c>
      <c r="AU72" s="828" t="str">
        <f>IFERROR(VLOOKUP(K72, 【参考】数式用３!$BB$5:$BC$48, 2, FALSE), "")</f>
        <v/>
      </c>
      <c r="AV72" s="828" t="str">
        <f>IF(AND(P72&lt;&gt;"処遇改善加算Ⅲ",P72&lt;&gt;"処遇改善加算Ⅳ", P72&lt;&gt;"", AU72&lt;&gt;"対象外"), 1,"")</f>
        <v/>
      </c>
      <c r="AW72" s="828" t="str">
        <f>IFERROR("_"&amp;VLOOKUP(K72, 【参考】数式用３!$AG$2:$AH$48, 2, FALSE), "")</f>
        <v/>
      </c>
      <c r="AX72" s="1091" t="str">
        <f>IF(AND(P72="処遇改善加算Ⅰ", AL72=""), "未入力","入力済")</f>
        <v>入力済</v>
      </c>
      <c r="AY72" s="1088" t="str">
        <f>G72</f>
        <v/>
      </c>
      <c r="AZ72"/>
      <c r="BA72"/>
      <c r="BB72"/>
      <c r="BC72"/>
      <c r="BD72"/>
      <c r="BE72"/>
      <c r="BF72"/>
      <c r="BG72"/>
    </row>
    <row r="73" spans="1:59" ht="14.45"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5"/>
      <c r="AR73" s="828"/>
      <c r="AS73" s="828"/>
      <c r="AT73" s="828"/>
      <c r="AU73" s="828"/>
      <c r="AV73" s="828"/>
      <c r="AW73" s="828"/>
      <c r="AX73" s="1091"/>
      <c r="AY73" s="1089"/>
      <c r="AZ73"/>
      <c r="BA73"/>
      <c r="BB73"/>
      <c r="BC73"/>
      <c r="BD73"/>
      <c r="BE73"/>
      <c r="BF73"/>
      <c r="BG73"/>
    </row>
    <row r="74" spans="1:59" ht="14.45"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5"/>
      <c r="AR74" s="828"/>
      <c r="AS74" s="828"/>
      <c r="AT74" s="828"/>
      <c r="AU74" s="828"/>
      <c r="AV74" s="828"/>
      <c r="AW74" s="828"/>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6"/>
      <c r="AR75" s="828"/>
      <c r="AS75" s="828"/>
      <c r="AT75" s="828"/>
      <c r="AU75" s="828"/>
      <c r="AV75" s="828"/>
      <c r="AW75" s="828"/>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904" t="str">
        <f>IFERROR((VLOOKUP(N76, 【参考】数式用３!$BE$5:$BE$13, 1,FALSE)), "対象外")</f>
        <v>対象外</v>
      </c>
      <c r="AR76" s="828" t="str">
        <f>IF(AG76&lt;&gt;"",IF(AH76="○","入力済","未入力"),"")</f>
        <v/>
      </c>
      <c r="AS76" s="828" t="str">
        <f>IF(AND(P76&lt;&gt;"", AI76=""), "未入力", "入力済")</f>
        <v>入力済</v>
      </c>
      <c r="AT76" s="828" t="str">
        <f>IF(AND(P76&lt;&gt;"", P76&lt;&gt;"処遇改善加算Ⅳ", AJ76=""), "未入力", "入力済")</f>
        <v>入力済</v>
      </c>
      <c r="AU76" s="828" t="str">
        <f>IFERROR(VLOOKUP(K76, 【参考】数式用３!$BB$5:$BC$48, 2, FALSE), "")</f>
        <v/>
      </c>
      <c r="AV76" s="828" t="str">
        <f>IF(AND(P76&lt;&gt;"処遇改善加算Ⅲ",P76&lt;&gt;"処遇改善加算Ⅳ", P76&lt;&gt;"", AU76&lt;&gt;"対象外"), 1,"")</f>
        <v/>
      </c>
      <c r="AW76" s="828" t="str">
        <f>IFERROR("_"&amp;VLOOKUP(K76, 【参考】数式用３!$AG$2:$AH$48, 2, FALSE), "")</f>
        <v/>
      </c>
      <c r="AX76" s="1091" t="str">
        <f>IF(AND(P76="処遇改善加算Ⅰ", AL76=""), "未入力","入力済")</f>
        <v>入力済</v>
      </c>
      <c r="AY76" s="1088" t="str">
        <f>G76</f>
        <v/>
      </c>
      <c r="AZ76"/>
      <c r="BA76"/>
      <c r="BB76"/>
      <c r="BC76"/>
      <c r="BD76"/>
      <c r="BE76"/>
      <c r="BF76"/>
      <c r="BG76"/>
    </row>
    <row r="77" spans="1:59" ht="14.45"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5"/>
      <c r="AR77" s="828"/>
      <c r="AS77" s="828"/>
      <c r="AT77" s="828"/>
      <c r="AU77" s="828"/>
      <c r="AV77" s="828"/>
      <c r="AW77" s="828"/>
      <c r="AX77" s="1091"/>
      <c r="AY77" s="1089"/>
      <c r="AZ77"/>
      <c r="BA77"/>
      <c r="BB77"/>
      <c r="BC77"/>
      <c r="BD77"/>
      <c r="BE77"/>
      <c r="BF77"/>
      <c r="BG77"/>
    </row>
    <row r="78" spans="1:59" ht="14.45"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5"/>
      <c r="AR78" s="828"/>
      <c r="AS78" s="828"/>
      <c r="AT78" s="828"/>
      <c r="AU78" s="828"/>
      <c r="AV78" s="828"/>
      <c r="AW78" s="828"/>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6"/>
      <c r="AR79" s="828"/>
      <c r="AS79" s="828"/>
      <c r="AT79" s="828"/>
      <c r="AU79" s="828"/>
      <c r="AV79" s="828"/>
      <c r="AW79" s="828"/>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904" t="str">
        <f>IFERROR((VLOOKUP(N80, 【参考】数式用３!$BE$5:$BE$13, 1,FALSE)), "対象外")</f>
        <v>対象外</v>
      </c>
      <c r="AR80" s="828" t="str">
        <f>IF(AG80&lt;&gt;"",IF(AH80="○","入力済","未入力"),"")</f>
        <v/>
      </c>
      <c r="AS80" s="828" t="str">
        <f>IF(AND(P80&lt;&gt;"", AI80=""), "未入力", "入力済")</f>
        <v>入力済</v>
      </c>
      <c r="AT80" s="828" t="str">
        <f>IF(AND(P80&lt;&gt;"", P80&lt;&gt;"処遇改善加算Ⅳ", AJ80=""), "未入力", "入力済")</f>
        <v>入力済</v>
      </c>
      <c r="AU80" s="828" t="str">
        <f>IFERROR(VLOOKUP(K80, 【参考】数式用３!$BB$5:$BC$48, 2, FALSE), "")</f>
        <v/>
      </c>
      <c r="AV80" s="828" t="str">
        <f>IF(AND(P80&lt;&gt;"処遇改善加算Ⅲ",P80&lt;&gt;"処遇改善加算Ⅳ", P80&lt;&gt;"", AU80&lt;&gt;"対象外"), 1,"")</f>
        <v/>
      </c>
      <c r="AW80" s="828" t="str">
        <f>IFERROR("_"&amp;VLOOKUP(K80, 【参考】数式用３!$AG$2:$AH$48, 2, FALSE), "")</f>
        <v/>
      </c>
      <c r="AX80" s="1091" t="str">
        <f>IF(AND(P80="処遇改善加算Ⅰ", AL80=""), "未入力","入力済")</f>
        <v>入力済</v>
      </c>
      <c r="AY80" s="1088" t="str">
        <f>G80</f>
        <v/>
      </c>
      <c r="AZ80"/>
      <c r="BA80"/>
      <c r="BB80"/>
      <c r="BC80"/>
      <c r="BD80"/>
      <c r="BE80"/>
      <c r="BF80"/>
      <c r="BG80"/>
    </row>
    <row r="81" spans="1:59" ht="14.45"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5"/>
      <c r="AR81" s="828"/>
      <c r="AS81" s="828"/>
      <c r="AT81" s="828"/>
      <c r="AU81" s="828"/>
      <c r="AV81" s="828"/>
      <c r="AW81" s="828"/>
      <c r="AX81" s="1091"/>
      <c r="AY81" s="1089"/>
      <c r="AZ81"/>
      <c r="BA81"/>
      <c r="BB81"/>
      <c r="BC81"/>
      <c r="BD81"/>
      <c r="BE81"/>
      <c r="BF81"/>
      <c r="BG81"/>
    </row>
    <row r="82" spans="1:59" ht="14.45"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5"/>
      <c r="AR82" s="828"/>
      <c r="AS82" s="828"/>
      <c r="AT82" s="828"/>
      <c r="AU82" s="828"/>
      <c r="AV82" s="828"/>
      <c r="AW82" s="828"/>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6"/>
      <c r="AR83" s="828"/>
      <c r="AS83" s="828"/>
      <c r="AT83" s="828"/>
      <c r="AU83" s="828"/>
      <c r="AV83" s="828"/>
      <c r="AW83" s="828"/>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904" t="str">
        <f>IFERROR((VLOOKUP(N84, 【参考】数式用３!$BE$5:$BE$13, 1,FALSE)), "対象外")</f>
        <v>対象外</v>
      </c>
      <c r="AR84" s="828" t="str">
        <f>IF(AG84&lt;&gt;"",IF(AH84="○","入力済","未入力"),"")</f>
        <v/>
      </c>
      <c r="AS84" s="828" t="str">
        <f>IF(AND(P84&lt;&gt;"", AI84=""), "未入力", "入力済")</f>
        <v>入力済</v>
      </c>
      <c r="AT84" s="828" t="str">
        <f>IF(AND(P84&lt;&gt;"", P84&lt;&gt;"処遇改善加算Ⅳ", AJ84=""), "未入力", "入力済")</f>
        <v>入力済</v>
      </c>
      <c r="AU84" s="828" t="str">
        <f>IFERROR(VLOOKUP(K84, 【参考】数式用３!$BB$5:$BC$48, 2, FALSE), "")</f>
        <v/>
      </c>
      <c r="AV84" s="828" t="str">
        <f>IF(AND(P84&lt;&gt;"処遇改善加算Ⅲ",P84&lt;&gt;"処遇改善加算Ⅳ", P84&lt;&gt;"", AU84&lt;&gt;"対象外"), 1,"")</f>
        <v/>
      </c>
      <c r="AW84" s="828" t="str">
        <f>IFERROR("_"&amp;VLOOKUP(K84, 【参考】数式用３!$AG$2:$AH$48, 2, FALSE), "")</f>
        <v/>
      </c>
      <c r="AX84" s="1091" t="str">
        <f>IF(AND(P84="処遇改善加算Ⅰ", AL84=""), "未入力","入力済")</f>
        <v>入力済</v>
      </c>
      <c r="AY84" s="1088" t="str">
        <f>G84</f>
        <v/>
      </c>
      <c r="AZ84"/>
      <c r="BA84"/>
      <c r="BB84"/>
      <c r="BC84"/>
      <c r="BD84"/>
      <c r="BE84"/>
      <c r="BF84"/>
      <c r="BG84"/>
    </row>
    <row r="85" spans="1:59" ht="14.45"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5"/>
      <c r="AR85" s="828"/>
      <c r="AS85" s="828"/>
      <c r="AT85" s="828"/>
      <c r="AU85" s="828"/>
      <c r="AV85" s="828"/>
      <c r="AW85" s="828"/>
      <c r="AX85" s="1091"/>
      <c r="AY85" s="1089"/>
      <c r="AZ85"/>
      <c r="BA85"/>
      <c r="BB85"/>
      <c r="BC85"/>
      <c r="BD85"/>
      <c r="BE85"/>
      <c r="BF85"/>
      <c r="BG85"/>
    </row>
    <row r="86" spans="1:59" ht="14.45"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5"/>
      <c r="AR86" s="828"/>
      <c r="AS86" s="828"/>
      <c r="AT86" s="828"/>
      <c r="AU86" s="828"/>
      <c r="AV86" s="828"/>
      <c r="AW86" s="828"/>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6"/>
      <c r="AR87" s="828"/>
      <c r="AS87" s="828"/>
      <c r="AT87" s="828"/>
      <c r="AU87" s="828"/>
      <c r="AV87" s="828"/>
      <c r="AW87" s="828"/>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904" t="str">
        <f>IFERROR((VLOOKUP(N88, 【参考】数式用３!$BE$5:$BE$13, 1,FALSE)), "対象外")</f>
        <v>対象外</v>
      </c>
      <c r="AR88" s="828" t="str">
        <f>IF(AG88&lt;&gt;"",IF(AH88="○","入力済","未入力"),"")</f>
        <v/>
      </c>
      <c r="AS88" s="828" t="str">
        <f>IF(AND(P88&lt;&gt;"", AI88=""), "未入力", "入力済")</f>
        <v>入力済</v>
      </c>
      <c r="AT88" s="828" t="str">
        <f>IF(AND(P88&lt;&gt;"", P88&lt;&gt;"処遇改善加算Ⅳ", AJ88=""), "未入力", "入力済")</f>
        <v>入力済</v>
      </c>
      <c r="AU88" s="828" t="str">
        <f>IFERROR(VLOOKUP(K88, 【参考】数式用３!$BB$5:$BC$48, 2, FALSE), "")</f>
        <v/>
      </c>
      <c r="AV88" s="828" t="str">
        <f>IF(AND(P88&lt;&gt;"処遇改善加算Ⅲ",P88&lt;&gt;"処遇改善加算Ⅳ", P88&lt;&gt;"", AU88&lt;&gt;"対象外"), 1,"")</f>
        <v/>
      </c>
      <c r="AW88" s="828" t="str">
        <f>IFERROR("_"&amp;VLOOKUP(K88, 【参考】数式用３!$AG$2:$AH$48, 2, FALSE), "")</f>
        <v/>
      </c>
      <c r="AX88" s="1091" t="str">
        <f>IF(AND(P88="処遇改善加算Ⅰ", AL88=""), "未入力","入力済")</f>
        <v>入力済</v>
      </c>
      <c r="AY88" s="1088" t="str">
        <f>G88</f>
        <v/>
      </c>
      <c r="AZ88"/>
      <c r="BA88"/>
      <c r="BB88"/>
      <c r="BC88"/>
      <c r="BD88"/>
      <c r="BE88"/>
      <c r="BF88"/>
      <c r="BG88"/>
    </row>
    <row r="89" spans="1:59" ht="14.45"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5"/>
      <c r="AR89" s="828"/>
      <c r="AS89" s="828"/>
      <c r="AT89" s="828"/>
      <c r="AU89" s="828"/>
      <c r="AV89" s="828"/>
      <c r="AW89" s="828"/>
      <c r="AX89" s="1091"/>
      <c r="AY89" s="1089"/>
      <c r="AZ89"/>
      <c r="BA89"/>
      <c r="BB89"/>
      <c r="BC89"/>
      <c r="BD89"/>
      <c r="BE89"/>
      <c r="BF89"/>
      <c r="BG89"/>
    </row>
    <row r="90" spans="1:59" ht="14.45"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5"/>
      <c r="AR90" s="828"/>
      <c r="AS90" s="828"/>
      <c r="AT90" s="828"/>
      <c r="AU90" s="828"/>
      <c r="AV90" s="828"/>
      <c r="AW90" s="828"/>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6"/>
      <c r="AR91" s="828"/>
      <c r="AS91" s="828"/>
      <c r="AT91" s="828"/>
      <c r="AU91" s="828"/>
      <c r="AV91" s="828"/>
      <c r="AW91" s="828"/>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904" t="str">
        <f>IFERROR((VLOOKUP(N92, 【参考】数式用３!$BE$5:$BE$13, 1,FALSE)), "対象外")</f>
        <v>対象外</v>
      </c>
      <c r="AR92" s="828" t="str">
        <f>IF(AG92&lt;&gt;"",IF(AH92="○","入力済","未入力"),"")</f>
        <v/>
      </c>
      <c r="AS92" s="828" t="str">
        <f>IF(AND(P92&lt;&gt;"", AI92=""), "未入力", "入力済")</f>
        <v>入力済</v>
      </c>
      <c r="AT92" s="828" t="str">
        <f>IF(AND(P92&lt;&gt;"", P92&lt;&gt;"処遇改善加算Ⅳ", AJ92=""), "未入力", "入力済")</f>
        <v>入力済</v>
      </c>
      <c r="AU92" s="828" t="str">
        <f>IFERROR(VLOOKUP(K92, 【参考】数式用３!$BB$5:$BC$48, 2, FALSE), "")</f>
        <v/>
      </c>
      <c r="AV92" s="828" t="str">
        <f>IF(AND(P92&lt;&gt;"処遇改善加算Ⅲ",P92&lt;&gt;"処遇改善加算Ⅳ", P92&lt;&gt;"", AU92&lt;&gt;"対象外"), 1,"")</f>
        <v/>
      </c>
      <c r="AW92" s="828" t="str">
        <f>IFERROR("_"&amp;VLOOKUP(K92, 【参考】数式用３!$AG$2:$AH$48, 2, FALSE), "")</f>
        <v/>
      </c>
      <c r="AX92" s="1091" t="str">
        <f>IF(AND(P92="処遇改善加算Ⅰ", AL92=""), "未入力","入力済")</f>
        <v>入力済</v>
      </c>
      <c r="AY92" s="1088" t="str">
        <f>G92</f>
        <v/>
      </c>
      <c r="AZ92"/>
      <c r="BA92"/>
      <c r="BB92"/>
      <c r="BC92"/>
      <c r="BD92"/>
      <c r="BE92"/>
      <c r="BF92"/>
      <c r="BG92"/>
    </row>
    <row r="93" spans="1:59" ht="14.45"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5"/>
      <c r="AR93" s="828"/>
      <c r="AS93" s="828"/>
      <c r="AT93" s="828"/>
      <c r="AU93" s="828"/>
      <c r="AV93" s="828"/>
      <c r="AW93" s="828"/>
      <c r="AX93" s="1091"/>
      <c r="AY93" s="1089"/>
      <c r="AZ93"/>
      <c r="BA93"/>
      <c r="BB93"/>
      <c r="BC93"/>
      <c r="BD93"/>
      <c r="BE93"/>
      <c r="BF93"/>
      <c r="BG93"/>
    </row>
    <row r="94" spans="1:59" ht="14.45"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5"/>
      <c r="AR94" s="828"/>
      <c r="AS94" s="828"/>
      <c r="AT94" s="828"/>
      <c r="AU94" s="828"/>
      <c r="AV94" s="828"/>
      <c r="AW94" s="828"/>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6"/>
      <c r="AR95" s="828"/>
      <c r="AS95" s="828"/>
      <c r="AT95" s="828"/>
      <c r="AU95" s="828"/>
      <c r="AV95" s="828"/>
      <c r="AW95" s="828"/>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904" t="str">
        <f>IFERROR((VLOOKUP(N96, 【参考】数式用３!$BE$5:$BE$13, 1,FALSE)), "対象外")</f>
        <v>対象外</v>
      </c>
      <c r="AR96" s="828" t="str">
        <f>IF(AG96&lt;&gt;"",IF(AH96="○","入力済","未入力"),"")</f>
        <v/>
      </c>
      <c r="AS96" s="828" t="str">
        <f>IF(AND(P96&lt;&gt;"", AI96=""), "未入力", "入力済")</f>
        <v>入力済</v>
      </c>
      <c r="AT96" s="828" t="str">
        <f>IF(AND(P96&lt;&gt;"", P96&lt;&gt;"処遇改善加算Ⅳ", AJ96=""), "未入力", "入力済")</f>
        <v>入力済</v>
      </c>
      <c r="AU96" s="828" t="str">
        <f>IFERROR(VLOOKUP(K96, 【参考】数式用３!$BB$5:$BC$48, 2, FALSE), "")</f>
        <v/>
      </c>
      <c r="AV96" s="828" t="str">
        <f>IF(AND(P96&lt;&gt;"処遇改善加算Ⅲ",P96&lt;&gt;"処遇改善加算Ⅳ", P96&lt;&gt;"", AU96&lt;&gt;"対象外"), 1,"")</f>
        <v/>
      </c>
      <c r="AW96" s="828" t="str">
        <f>IFERROR("_"&amp;VLOOKUP(K96, 【参考】数式用３!$AG$2:$AH$48, 2, FALSE), "")</f>
        <v/>
      </c>
      <c r="AX96" s="1091" t="str">
        <f>IF(AND(P96="処遇改善加算Ⅰ", AL96=""), "未入力","入力済")</f>
        <v>入力済</v>
      </c>
      <c r="AY96" s="1088" t="str">
        <f>G96</f>
        <v/>
      </c>
      <c r="AZ96"/>
      <c r="BA96"/>
      <c r="BB96"/>
      <c r="BC96"/>
      <c r="BD96"/>
      <c r="BE96"/>
      <c r="BF96"/>
      <c r="BG96"/>
    </row>
    <row r="97" spans="1:59" ht="14.45"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5"/>
      <c r="AR97" s="828"/>
      <c r="AS97" s="828"/>
      <c r="AT97" s="828"/>
      <c r="AU97" s="828"/>
      <c r="AV97" s="828"/>
      <c r="AW97" s="828"/>
      <c r="AX97" s="1091"/>
      <c r="AY97" s="1089"/>
      <c r="AZ97"/>
      <c r="BA97"/>
      <c r="BB97"/>
      <c r="BC97"/>
      <c r="BD97"/>
      <c r="BE97"/>
      <c r="BF97"/>
      <c r="BG97"/>
    </row>
    <row r="98" spans="1:59" ht="14.45"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5"/>
      <c r="AR98" s="828"/>
      <c r="AS98" s="828"/>
      <c r="AT98" s="828"/>
      <c r="AU98" s="828"/>
      <c r="AV98" s="828"/>
      <c r="AW98" s="828"/>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6"/>
      <c r="AR99" s="828"/>
      <c r="AS99" s="828"/>
      <c r="AT99" s="828"/>
      <c r="AU99" s="828"/>
      <c r="AV99" s="828"/>
      <c r="AW99" s="828"/>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904" t="str">
        <f>IFERROR((VLOOKUP(N100, 【参考】数式用３!$BE$5:$BE$13, 1,FALSE)), "対象外")</f>
        <v>対象外</v>
      </c>
      <c r="AR100" s="828" t="str">
        <f>IF(AG100&lt;&gt;"",IF(AH100="○","入力済","未入力"),"")</f>
        <v/>
      </c>
      <c r="AS100" s="828" t="str">
        <f>IF(AND(P100&lt;&gt;"", AI100=""), "未入力", "入力済")</f>
        <v>入力済</v>
      </c>
      <c r="AT100" s="828" t="str">
        <f>IF(AND(P100&lt;&gt;"", P100&lt;&gt;"処遇改善加算Ⅳ", AJ100=""), "未入力", "入力済")</f>
        <v>入力済</v>
      </c>
      <c r="AU100" s="828" t="str">
        <f>IFERROR(VLOOKUP(K100, 【参考】数式用３!$BB$5:$BC$48, 2, FALSE), "")</f>
        <v/>
      </c>
      <c r="AV100" s="828" t="str">
        <f>IF(AND(P100&lt;&gt;"処遇改善加算Ⅲ",P100&lt;&gt;"処遇改善加算Ⅳ", P100&lt;&gt;"", AU100&lt;&gt;"対象外"), 1,"")</f>
        <v/>
      </c>
      <c r="AW100" s="828"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5"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5"/>
      <c r="AR101" s="828"/>
      <c r="AS101" s="828"/>
      <c r="AT101" s="828"/>
      <c r="AU101" s="828"/>
      <c r="AV101" s="828"/>
      <c r="AW101" s="828"/>
      <c r="AX101" s="1091"/>
      <c r="AY101" s="1089"/>
      <c r="AZ101"/>
      <c r="BA101"/>
      <c r="BB101"/>
      <c r="BC101"/>
      <c r="BD101"/>
      <c r="BE101"/>
      <c r="BF101"/>
      <c r="BG101"/>
    </row>
    <row r="102" spans="1:59" ht="14.45"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5"/>
      <c r="AR102" s="828"/>
      <c r="AS102" s="828"/>
      <c r="AT102" s="828"/>
      <c r="AU102" s="828"/>
      <c r="AV102" s="828"/>
      <c r="AW102" s="828"/>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6"/>
      <c r="AR103" s="828"/>
      <c r="AS103" s="828"/>
      <c r="AT103" s="828"/>
      <c r="AU103" s="828"/>
      <c r="AV103" s="828"/>
      <c r="AW103" s="828"/>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904" t="str">
        <f>IFERROR((VLOOKUP(N104, 【参考】数式用３!$BE$5:$BE$13, 1,FALSE)), "対象外")</f>
        <v>対象外</v>
      </c>
      <c r="AR104" s="828" t="str">
        <f>IF(AG104&lt;&gt;"",IF(AH104="○","入力済","未入力"),"")</f>
        <v/>
      </c>
      <c r="AS104" s="828" t="str">
        <f>IF(AND(P104&lt;&gt;"", AI104=""), "未入力", "入力済")</f>
        <v>入力済</v>
      </c>
      <c r="AT104" s="828" t="str">
        <f>IF(AND(P104&lt;&gt;"", P104&lt;&gt;"処遇改善加算Ⅳ", AJ104=""), "未入力", "入力済")</f>
        <v>入力済</v>
      </c>
      <c r="AU104" s="828" t="str">
        <f>IFERROR(VLOOKUP(K104, 【参考】数式用３!$BB$5:$BC$48, 2, FALSE), "")</f>
        <v/>
      </c>
      <c r="AV104" s="828" t="str">
        <f>IF(AND(P104&lt;&gt;"処遇改善加算Ⅲ",P104&lt;&gt;"処遇改善加算Ⅳ", P104&lt;&gt;"", AU104&lt;&gt;"対象外"), 1,"")</f>
        <v/>
      </c>
      <c r="AW104" s="828"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5"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5"/>
      <c r="AR105" s="828"/>
      <c r="AS105" s="828"/>
      <c r="AT105" s="828"/>
      <c r="AU105" s="828"/>
      <c r="AV105" s="828"/>
      <c r="AW105" s="828"/>
      <c r="AX105" s="1091"/>
      <c r="AY105" s="1089"/>
      <c r="AZ105"/>
      <c r="BA105"/>
      <c r="BB105"/>
      <c r="BC105"/>
      <c r="BD105"/>
      <c r="BE105"/>
      <c r="BF105"/>
      <c r="BG105"/>
    </row>
    <row r="106" spans="1:59" ht="14.45"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5"/>
      <c r="AR106" s="828"/>
      <c r="AS106" s="828"/>
      <c r="AT106" s="828"/>
      <c r="AU106" s="828"/>
      <c r="AV106" s="828"/>
      <c r="AW106" s="828"/>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6"/>
      <c r="AR107" s="828"/>
      <c r="AS107" s="828"/>
      <c r="AT107" s="828"/>
      <c r="AU107" s="828"/>
      <c r="AV107" s="828"/>
      <c r="AW107" s="828"/>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904" t="str">
        <f>IFERROR((VLOOKUP(N108, 【参考】数式用３!$BE$5:$BE$13, 1,FALSE)), "対象外")</f>
        <v>対象外</v>
      </c>
      <c r="AR108" s="828" t="str">
        <f>IF(AG108&lt;&gt;"",IF(AH108="○","入力済","未入力"),"")</f>
        <v/>
      </c>
      <c r="AS108" s="828" t="str">
        <f>IF(AND(P108&lt;&gt;"", AI108=""), "未入力", "入力済")</f>
        <v>入力済</v>
      </c>
      <c r="AT108" s="828" t="str">
        <f>IF(AND(P108&lt;&gt;"", P108&lt;&gt;"処遇改善加算Ⅳ", AJ108=""), "未入力", "入力済")</f>
        <v>入力済</v>
      </c>
      <c r="AU108" s="828" t="str">
        <f>IFERROR(VLOOKUP(K108, 【参考】数式用３!$BB$5:$BC$48, 2, FALSE), "")</f>
        <v/>
      </c>
      <c r="AV108" s="828" t="str">
        <f>IF(AND(P108&lt;&gt;"処遇改善加算Ⅲ",P108&lt;&gt;"処遇改善加算Ⅳ", P108&lt;&gt;"", AU108&lt;&gt;"対象外"), 1,"")</f>
        <v/>
      </c>
      <c r="AW108" s="828"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5"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5"/>
      <c r="AR109" s="828"/>
      <c r="AS109" s="828"/>
      <c r="AT109" s="828"/>
      <c r="AU109" s="828"/>
      <c r="AV109" s="828"/>
      <c r="AW109" s="828"/>
      <c r="AX109" s="1091"/>
      <c r="AY109" s="1089"/>
      <c r="AZ109"/>
      <c r="BA109"/>
      <c r="BB109"/>
      <c r="BC109"/>
      <c r="BD109"/>
      <c r="BE109"/>
      <c r="BF109"/>
      <c r="BG109"/>
    </row>
    <row r="110" spans="1:59" ht="14.45"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5"/>
      <c r="AR110" s="828"/>
      <c r="AS110" s="828"/>
      <c r="AT110" s="828"/>
      <c r="AU110" s="828"/>
      <c r="AV110" s="828"/>
      <c r="AW110" s="828"/>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6"/>
      <c r="AR111" s="828"/>
      <c r="AS111" s="828"/>
      <c r="AT111" s="828"/>
      <c r="AU111" s="828"/>
      <c r="AV111" s="828"/>
      <c r="AW111" s="828"/>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904" t="str">
        <f>IFERROR((VLOOKUP(N112, 【参考】数式用３!$BE$5:$BE$13, 1,FALSE)), "対象外")</f>
        <v>対象外</v>
      </c>
      <c r="AR112" s="828" t="str">
        <f>IF(AG112&lt;&gt;"",IF(AH112="○","入力済","未入力"),"")</f>
        <v/>
      </c>
      <c r="AS112" s="828" t="str">
        <f>IF(AND(P112&lt;&gt;"", AI112=""), "未入力", "入力済")</f>
        <v>入力済</v>
      </c>
      <c r="AT112" s="828" t="str">
        <f>IF(AND(P112&lt;&gt;"", P112&lt;&gt;"処遇改善加算Ⅳ", AJ112=""), "未入力", "入力済")</f>
        <v>入力済</v>
      </c>
      <c r="AU112" s="828" t="str">
        <f>IFERROR(VLOOKUP(K112, 【参考】数式用３!$BB$5:$BC$48, 2, FALSE), "")</f>
        <v/>
      </c>
      <c r="AV112" s="828" t="str">
        <f>IF(AND(P112&lt;&gt;"処遇改善加算Ⅲ",P112&lt;&gt;"処遇改善加算Ⅳ", P112&lt;&gt;"", AU112&lt;&gt;"対象外"), 1,"")</f>
        <v/>
      </c>
      <c r="AW112" s="828"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5"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5"/>
      <c r="AR113" s="828"/>
      <c r="AS113" s="828"/>
      <c r="AT113" s="828"/>
      <c r="AU113" s="828"/>
      <c r="AV113" s="828"/>
      <c r="AW113" s="828"/>
      <c r="AX113" s="1091"/>
      <c r="AY113" s="1089"/>
      <c r="AZ113"/>
      <c r="BA113"/>
      <c r="BB113"/>
      <c r="BC113"/>
      <c r="BD113"/>
      <c r="BE113"/>
      <c r="BF113"/>
      <c r="BG113"/>
    </row>
    <row r="114" spans="1:59" ht="14.45"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5"/>
      <c r="AR114" s="828"/>
      <c r="AS114" s="828"/>
      <c r="AT114" s="828"/>
      <c r="AU114" s="828"/>
      <c r="AV114" s="828"/>
      <c r="AW114" s="828"/>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6"/>
      <c r="AR115" s="828"/>
      <c r="AS115" s="828"/>
      <c r="AT115" s="828"/>
      <c r="AU115" s="828"/>
      <c r="AV115" s="828"/>
      <c r="AW115" s="828"/>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904" t="str">
        <f>IFERROR((VLOOKUP(N116, 【参考】数式用３!$BE$5:$BE$13, 1,FALSE)), "対象外")</f>
        <v>対象外</v>
      </c>
      <c r="AR116" s="828" t="str">
        <f>IF(AG116&lt;&gt;"",IF(AH116="○","入力済","未入力"),"")</f>
        <v/>
      </c>
      <c r="AS116" s="828" t="str">
        <f>IF(AND(P116&lt;&gt;"", AI116=""), "未入力", "入力済")</f>
        <v>入力済</v>
      </c>
      <c r="AT116" s="828" t="str">
        <f>IF(AND(P116&lt;&gt;"", P116&lt;&gt;"処遇改善加算Ⅳ", AJ116=""), "未入力", "入力済")</f>
        <v>入力済</v>
      </c>
      <c r="AU116" s="828" t="str">
        <f>IFERROR(VLOOKUP(K116, 【参考】数式用３!$BB$5:$BC$48, 2, FALSE), "")</f>
        <v/>
      </c>
      <c r="AV116" s="828" t="str">
        <f>IF(AND(P116&lt;&gt;"処遇改善加算Ⅲ",P116&lt;&gt;"処遇改善加算Ⅳ", P116&lt;&gt;"", AU116&lt;&gt;"対象外"), 1,"")</f>
        <v/>
      </c>
      <c r="AW116" s="828"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5"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5"/>
      <c r="AR117" s="828"/>
      <c r="AS117" s="828"/>
      <c r="AT117" s="828"/>
      <c r="AU117" s="828"/>
      <c r="AV117" s="828"/>
      <c r="AW117" s="828"/>
      <c r="AX117" s="1091"/>
      <c r="AY117" s="1089"/>
      <c r="AZ117"/>
      <c r="BA117"/>
      <c r="BB117"/>
      <c r="BC117"/>
      <c r="BD117"/>
      <c r="BE117"/>
      <c r="BF117"/>
      <c r="BG117"/>
    </row>
    <row r="118" spans="1:59" ht="14.45"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5"/>
      <c r="AR118" s="828"/>
      <c r="AS118" s="828"/>
      <c r="AT118" s="828"/>
      <c r="AU118" s="828"/>
      <c r="AV118" s="828"/>
      <c r="AW118" s="828"/>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6"/>
      <c r="AR119" s="828"/>
      <c r="AS119" s="828"/>
      <c r="AT119" s="828"/>
      <c r="AU119" s="828"/>
      <c r="AV119" s="828"/>
      <c r="AW119" s="828"/>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904" t="str">
        <f>IFERROR((VLOOKUP(N120, 【参考】数式用３!$BE$5:$BE$13, 1,FALSE)), "対象外")</f>
        <v>対象外</v>
      </c>
      <c r="AR120" s="828" t="str">
        <f>IF(AG120&lt;&gt;"",IF(AH120="○","入力済","未入力"),"")</f>
        <v/>
      </c>
      <c r="AS120" s="828" t="str">
        <f>IF(AND(P120&lt;&gt;"", AI120=""), "未入力", "入力済")</f>
        <v>入力済</v>
      </c>
      <c r="AT120" s="828" t="str">
        <f>IF(AND(P120&lt;&gt;"", P120&lt;&gt;"処遇改善加算Ⅳ", AJ120=""), "未入力", "入力済")</f>
        <v>入力済</v>
      </c>
      <c r="AU120" s="828" t="str">
        <f>IFERROR(VLOOKUP(K120, 【参考】数式用３!$BB$5:$BC$48, 2, FALSE), "")</f>
        <v/>
      </c>
      <c r="AV120" s="828" t="str">
        <f>IF(AND(P120&lt;&gt;"処遇改善加算Ⅲ",P120&lt;&gt;"処遇改善加算Ⅳ", P120&lt;&gt;"", AU120&lt;&gt;"対象外"), 1,"")</f>
        <v/>
      </c>
      <c r="AW120" s="828"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5"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5"/>
      <c r="AR121" s="828"/>
      <c r="AS121" s="828"/>
      <c r="AT121" s="828"/>
      <c r="AU121" s="828"/>
      <c r="AV121" s="828"/>
      <c r="AW121" s="828"/>
      <c r="AX121" s="1091"/>
      <c r="AY121" s="1089"/>
      <c r="AZ121"/>
      <c r="BA121"/>
      <c r="BB121"/>
      <c r="BC121"/>
      <c r="BD121"/>
      <c r="BE121"/>
      <c r="BF121"/>
      <c r="BG121"/>
    </row>
    <row r="122" spans="1:59" ht="14.45"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5"/>
      <c r="AR122" s="828"/>
      <c r="AS122" s="828"/>
      <c r="AT122" s="828"/>
      <c r="AU122" s="828"/>
      <c r="AV122" s="828"/>
      <c r="AW122" s="828"/>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6"/>
      <c r="AR123" s="828"/>
      <c r="AS123" s="828"/>
      <c r="AT123" s="828"/>
      <c r="AU123" s="828"/>
      <c r="AV123" s="828"/>
      <c r="AW123" s="828"/>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904" t="str">
        <f>IFERROR((VLOOKUP(N124, 【参考】数式用３!$BE$5:$BE$13, 1,FALSE)), "対象外")</f>
        <v>対象外</v>
      </c>
      <c r="AR124" s="828" t="str">
        <f>IF(AG124&lt;&gt;"",IF(AH124="○","入力済","未入力"),"")</f>
        <v/>
      </c>
      <c r="AS124" s="828" t="str">
        <f>IF(AND(P124&lt;&gt;"", AI124=""), "未入力", "入力済")</f>
        <v>入力済</v>
      </c>
      <c r="AT124" s="828" t="str">
        <f>IF(AND(P124&lt;&gt;"", P124&lt;&gt;"処遇改善加算Ⅳ", AJ124=""), "未入力", "入力済")</f>
        <v>入力済</v>
      </c>
      <c r="AU124" s="828" t="str">
        <f>IFERROR(VLOOKUP(K124, 【参考】数式用３!$BB$5:$BC$48, 2, FALSE), "")</f>
        <v/>
      </c>
      <c r="AV124" s="828" t="str">
        <f>IF(AND(P124&lt;&gt;"処遇改善加算Ⅲ",P124&lt;&gt;"処遇改善加算Ⅳ", P124&lt;&gt;"", AU124&lt;&gt;"対象外"), 1,"")</f>
        <v/>
      </c>
      <c r="AW124" s="828"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5"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5"/>
      <c r="AR125" s="828"/>
      <c r="AS125" s="828"/>
      <c r="AT125" s="828"/>
      <c r="AU125" s="828"/>
      <c r="AV125" s="828"/>
      <c r="AW125" s="828"/>
      <c r="AX125" s="1091"/>
      <c r="AY125" s="1089"/>
      <c r="AZ125"/>
      <c r="BA125"/>
      <c r="BB125"/>
      <c r="BC125"/>
      <c r="BD125"/>
      <c r="BE125"/>
      <c r="BF125"/>
      <c r="BG125"/>
    </row>
    <row r="126" spans="1:59" ht="14.45"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5"/>
      <c r="AR126" s="828"/>
      <c r="AS126" s="828"/>
      <c r="AT126" s="828"/>
      <c r="AU126" s="828"/>
      <c r="AV126" s="828"/>
      <c r="AW126" s="828"/>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6"/>
      <c r="AR127" s="828"/>
      <c r="AS127" s="828"/>
      <c r="AT127" s="828"/>
      <c r="AU127" s="828"/>
      <c r="AV127" s="828"/>
      <c r="AW127" s="828"/>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904" t="str">
        <f>IFERROR((VLOOKUP(N128, 【参考】数式用３!$BE$5:$BE$13, 1,FALSE)), "対象外")</f>
        <v>対象外</v>
      </c>
      <c r="AR128" s="828" t="str">
        <f>IF(AG128&lt;&gt;"",IF(AH128="○","入力済","未入力"),"")</f>
        <v/>
      </c>
      <c r="AS128" s="828" t="str">
        <f>IF(AND(P128&lt;&gt;"", AI128=""), "未入力", "入力済")</f>
        <v>入力済</v>
      </c>
      <c r="AT128" s="828" t="str">
        <f>IF(AND(P128&lt;&gt;"", P128&lt;&gt;"処遇改善加算Ⅳ", AJ128=""), "未入力", "入力済")</f>
        <v>入力済</v>
      </c>
      <c r="AU128" s="828" t="str">
        <f>IFERROR(VLOOKUP(K128, 【参考】数式用３!$BB$5:$BC$48, 2, FALSE), "")</f>
        <v/>
      </c>
      <c r="AV128" s="828" t="str">
        <f>IF(AND(P128&lt;&gt;"処遇改善加算Ⅲ",P128&lt;&gt;"処遇改善加算Ⅳ", P128&lt;&gt;"", AU128&lt;&gt;"対象外"), 1,"")</f>
        <v/>
      </c>
      <c r="AW128" s="828"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5"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5"/>
      <c r="AR129" s="828"/>
      <c r="AS129" s="828"/>
      <c r="AT129" s="828"/>
      <c r="AU129" s="828"/>
      <c r="AV129" s="828"/>
      <c r="AW129" s="828"/>
      <c r="AX129" s="1091"/>
      <c r="AY129" s="1089"/>
      <c r="AZ129"/>
      <c r="BA129"/>
      <c r="BB129"/>
      <c r="BC129"/>
      <c r="BD129"/>
      <c r="BE129"/>
      <c r="BF129"/>
      <c r="BG129"/>
    </row>
    <row r="130" spans="1:59" ht="14.45"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5"/>
      <c r="AR130" s="828"/>
      <c r="AS130" s="828"/>
      <c r="AT130" s="828"/>
      <c r="AU130" s="828"/>
      <c r="AV130" s="828"/>
      <c r="AW130" s="828"/>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6"/>
      <c r="AR131" s="828"/>
      <c r="AS131" s="828"/>
      <c r="AT131" s="828"/>
      <c r="AU131" s="828"/>
      <c r="AV131" s="828"/>
      <c r="AW131" s="828"/>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904" t="str">
        <f>IFERROR((VLOOKUP(N132, 【参考】数式用３!$BE$5:$BE$13, 1,FALSE)), "対象外")</f>
        <v>対象外</v>
      </c>
      <c r="AR132" s="828" t="str">
        <f>IF(AG132&lt;&gt;"",IF(AH132="○","入力済","未入力"),"")</f>
        <v/>
      </c>
      <c r="AS132" s="828" t="str">
        <f>IF(AND(P132&lt;&gt;"", AI132=""), "未入力", "入力済")</f>
        <v>入力済</v>
      </c>
      <c r="AT132" s="828" t="str">
        <f>IF(AND(P132&lt;&gt;"", P132&lt;&gt;"処遇改善加算Ⅳ", AJ132=""), "未入力", "入力済")</f>
        <v>入力済</v>
      </c>
      <c r="AU132" s="828" t="str">
        <f>IFERROR(VLOOKUP(K132, 【参考】数式用３!$BB$5:$BC$48, 2, FALSE), "")</f>
        <v/>
      </c>
      <c r="AV132" s="828" t="str">
        <f>IF(AND(P132&lt;&gt;"処遇改善加算Ⅲ",P132&lt;&gt;"処遇改善加算Ⅳ", P132&lt;&gt;"", AU132&lt;&gt;"対象外"), 1,"")</f>
        <v/>
      </c>
      <c r="AW132" s="828"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5"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5"/>
      <c r="AR133" s="828"/>
      <c r="AS133" s="828"/>
      <c r="AT133" s="828"/>
      <c r="AU133" s="828"/>
      <c r="AV133" s="828"/>
      <c r="AW133" s="828"/>
      <c r="AX133" s="1091"/>
      <c r="AY133" s="1089"/>
      <c r="AZ133"/>
      <c r="BA133"/>
      <c r="BB133"/>
      <c r="BC133"/>
      <c r="BD133"/>
      <c r="BE133"/>
      <c r="BF133"/>
      <c r="BG133"/>
    </row>
    <row r="134" spans="1:59" ht="14.45"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5"/>
      <c r="AR134" s="828"/>
      <c r="AS134" s="828"/>
      <c r="AT134" s="828"/>
      <c r="AU134" s="828"/>
      <c r="AV134" s="828"/>
      <c r="AW134" s="828"/>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6"/>
      <c r="AR135" s="828"/>
      <c r="AS135" s="828"/>
      <c r="AT135" s="828"/>
      <c r="AU135" s="828"/>
      <c r="AV135" s="828"/>
      <c r="AW135" s="828"/>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904" t="str">
        <f>IFERROR((VLOOKUP(N136, 【参考】数式用３!$BE$5:$BE$13, 1,FALSE)), "対象外")</f>
        <v>対象外</v>
      </c>
      <c r="AR136" s="828" t="str">
        <f>IF(AG136&lt;&gt;"",IF(AH136="○","入力済","未入力"),"")</f>
        <v/>
      </c>
      <c r="AS136" s="828" t="str">
        <f>IF(AND(P136&lt;&gt;"", AI136=""), "未入力", "入力済")</f>
        <v>入力済</v>
      </c>
      <c r="AT136" s="828" t="str">
        <f>IF(AND(P136&lt;&gt;"", P136&lt;&gt;"処遇改善加算Ⅳ", AJ136=""), "未入力", "入力済")</f>
        <v>入力済</v>
      </c>
      <c r="AU136" s="828" t="str">
        <f>IFERROR(VLOOKUP(K136, 【参考】数式用３!$BB$5:$BC$48, 2, FALSE), "")</f>
        <v/>
      </c>
      <c r="AV136" s="828" t="str">
        <f>IF(AND(P136&lt;&gt;"処遇改善加算Ⅲ",P136&lt;&gt;"処遇改善加算Ⅳ", P136&lt;&gt;"", AU136&lt;&gt;"対象外"), 1,"")</f>
        <v/>
      </c>
      <c r="AW136" s="828"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5"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5"/>
      <c r="AR137" s="828"/>
      <c r="AS137" s="828"/>
      <c r="AT137" s="828"/>
      <c r="AU137" s="828"/>
      <c r="AV137" s="828"/>
      <c r="AW137" s="828"/>
      <c r="AX137" s="1091"/>
      <c r="AY137" s="1089"/>
      <c r="AZ137"/>
      <c r="BA137"/>
      <c r="BB137"/>
      <c r="BC137"/>
      <c r="BD137"/>
      <c r="BE137"/>
      <c r="BF137"/>
      <c r="BG137"/>
    </row>
    <row r="138" spans="1:59" ht="14.45"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5"/>
      <c r="AR138" s="828"/>
      <c r="AS138" s="828"/>
      <c r="AT138" s="828"/>
      <c r="AU138" s="828"/>
      <c r="AV138" s="828"/>
      <c r="AW138" s="828"/>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6"/>
      <c r="AR139" s="828"/>
      <c r="AS139" s="828"/>
      <c r="AT139" s="828"/>
      <c r="AU139" s="828"/>
      <c r="AV139" s="828"/>
      <c r="AW139" s="828"/>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904" t="str">
        <f>IFERROR((VLOOKUP(N140, 【参考】数式用３!$BE$5:$BE$13, 1,FALSE)), "対象外")</f>
        <v>対象外</v>
      </c>
      <c r="AR140" s="828" t="str">
        <f>IF(AG140&lt;&gt;"",IF(AH140="○","入力済","未入力"),"")</f>
        <v/>
      </c>
      <c r="AS140" s="828" t="str">
        <f>IF(AND(P140&lt;&gt;"", AI140=""), "未入力", "入力済")</f>
        <v>入力済</v>
      </c>
      <c r="AT140" s="828" t="str">
        <f>IF(AND(P140&lt;&gt;"", P140&lt;&gt;"処遇改善加算Ⅳ", AJ140=""), "未入力", "入力済")</f>
        <v>入力済</v>
      </c>
      <c r="AU140" s="828" t="str">
        <f>IFERROR(VLOOKUP(K140, 【参考】数式用３!$BB$5:$BC$48, 2, FALSE), "")</f>
        <v/>
      </c>
      <c r="AV140" s="828" t="str">
        <f>IF(AND(P140&lt;&gt;"処遇改善加算Ⅲ",P140&lt;&gt;"処遇改善加算Ⅳ", P140&lt;&gt;"", AU140&lt;&gt;"対象外"), 1,"")</f>
        <v/>
      </c>
      <c r="AW140" s="828"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5"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5"/>
      <c r="AR141" s="828"/>
      <c r="AS141" s="828"/>
      <c r="AT141" s="828"/>
      <c r="AU141" s="828"/>
      <c r="AV141" s="828"/>
      <c r="AW141" s="828"/>
      <c r="AX141" s="1091"/>
      <c r="AY141" s="1089"/>
      <c r="AZ141"/>
      <c r="BA141"/>
      <c r="BB141"/>
      <c r="BC141"/>
      <c r="BD141"/>
      <c r="BE141"/>
      <c r="BF141"/>
      <c r="BG141"/>
    </row>
    <row r="142" spans="1:59" ht="14.45"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5"/>
      <c r="AR142" s="828"/>
      <c r="AS142" s="828"/>
      <c r="AT142" s="828"/>
      <c r="AU142" s="828"/>
      <c r="AV142" s="828"/>
      <c r="AW142" s="828"/>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6"/>
      <c r="AR143" s="828"/>
      <c r="AS143" s="828"/>
      <c r="AT143" s="828"/>
      <c r="AU143" s="828"/>
      <c r="AV143" s="828"/>
      <c r="AW143" s="828"/>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904" t="str">
        <f>IFERROR((VLOOKUP(N144, 【参考】数式用３!$BE$5:$BE$13, 1,FALSE)), "対象外")</f>
        <v>対象外</v>
      </c>
      <c r="AR144" s="828" t="str">
        <f>IF(AG144&lt;&gt;"",IF(AH144="○","入力済","未入力"),"")</f>
        <v/>
      </c>
      <c r="AS144" s="828" t="str">
        <f>IF(AND(P144&lt;&gt;"", AI144=""), "未入力", "入力済")</f>
        <v>入力済</v>
      </c>
      <c r="AT144" s="828" t="str">
        <f>IF(AND(P144&lt;&gt;"", P144&lt;&gt;"処遇改善加算Ⅳ", AJ144=""), "未入力", "入力済")</f>
        <v>入力済</v>
      </c>
      <c r="AU144" s="828" t="str">
        <f>IFERROR(VLOOKUP(K144, 【参考】数式用３!$BB$5:$BC$48, 2, FALSE), "")</f>
        <v/>
      </c>
      <c r="AV144" s="828" t="str">
        <f>IF(AND(P144&lt;&gt;"処遇改善加算Ⅲ",P144&lt;&gt;"処遇改善加算Ⅳ", P144&lt;&gt;"", AU144&lt;&gt;"対象外"), 1,"")</f>
        <v/>
      </c>
      <c r="AW144" s="828"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5"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5"/>
      <c r="AR145" s="828"/>
      <c r="AS145" s="828"/>
      <c r="AT145" s="828"/>
      <c r="AU145" s="828"/>
      <c r="AV145" s="828"/>
      <c r="AW145" s="828"/>
      <c r="AX145" s="1091"/>
      <c r="AY145" s="1089"/>
      <c r="AZ145"/>
      <c r="BA145"/>
      <c r="BB145"/>
      <c r="BC145"/>
      <c r="BD145"/>
      <c r="BE145"/>
      <c r="BF145"/>
      <c r="BG145"/>
    </row>
    <row r="146" spans="1:59" ht="14.45"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5"/>
      <c r="AR146" s="828"/>
      <c r="AS146" s="828"/>
      <c r="AT146" s="828"/>
      <c r="AU146" s="828"/>
      <c r="AV146" s="828"/>
      <c r="AW146" s="828"/>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6"/>
      <c r="AR147" s="828"/>
      <c r="AS147" s="828"/>
      <c r="AT147" s="828"/>
      <c r="AU147" s="828"/>
      <c r="AV147" s="828"/>
      <c r="AW147" s="828"/>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904" t="str">
        <f>IFERROR((VLOOKUP(N148, 【参考】数式用３!$BE$5:$BE$13, 1,FALSE)), "対象外")</f>
        <v>対象外</v>
      </c>
      <c r="AR148" s="828" t="str">
        <f>IF(AG148&lt;&gt;"",IF(AH148="○","入力済","未入力"),"")</f>
        <v/>
      </c>
      <c r="AS148" s="828" t="str">
        <f>IF(AND(P148&lt;&gt;"", AI148=""), "未入力", "入力済")</f>
        <v>入力済</v>
      </c>
      <c r="AT148" s="828" t="str">
        <f>IF(AND(P148&lt;&gt;"", P148&lt;&gt;"処遇改善加算Ⅳ", AJ148=""), "未入力", "入力済")</f>
        <v>入力済</v>
      </c>
      <c r="AU148" s="828" t="str">
        <f>IFERROR(VLOOKUP(K148, 【参考】数式用３!$BB$5:$BC$48, 2, FALSE), "")</f>
        <v/>
      </c>
      <c r="AV148" s="828" t="str">
        <f>IF(AND(P148&lt;&gt;"処遇改善加算Ⅲ",P148&lt;&gt;"処遇改善加算Ⅳ", P148&lt;&gt;"", AU148&lt;&gt;"対象外"), 1,"")</f>
        <v/>
      </c>
      <c r="AW148" s="828"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5"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5"/>
      <c r="AR149" s="828"/>
      <c r="AS149" s="828"/>
      <c r="AT149" s="828"/>
      <c r="AU149" s="828"/>
      <c r="AV149" s="828"/>
      <c r="AW149" s="828"/>
      <c r="AX149" s="1091"/>
      <c r="AY149" s="1089"/>
      <c r="AZ149"/>
      <c r="BA149"/>
      <c r="BB149"/>
      <c r="BC149"/>
      <c r="BD149"/>
      <c r="BE149"/>
      <c r="BF149"/>
      <c r="BG149"/>
    </row>
    <row r="150" spans="1:59" ht="14.45"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5"/>
      <c r="AR150" s="828"/>
      <c r="AS150" s="828"/>
      <c r="AT150" s="828"/>
      <c r="AU150" s="828"/>
      <c r="AV150" s="828"/>
      <c r="AW150" s="828"/>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6"/>
      <c r="AR151" s="828"/>
      <c r="AS151" s="828"/>
      <c r="AT151" s="828"/>
      <c r="AU151" s="828"/>
      <c r="AV151" s="828"/>
      <c r="AW151" s="828"/>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904" t="str">
        <f>IFERROR((VLOOKUP(N152, 【参考】数式用３!$BE$5:$BE$13, 1,FALSE)), "対象外")</f>
        <v>対象外</v>
      </c>
      <c r="AR152" s="828" t="str">
        <f>IF(AG152&lt;&gt;"",IF(AH152="○","入力済","未入力"),"")</f>
        <v/>
      </c>
      <c r="AS152" s="828" t="str">
        <f>IF(AND(P152&lt;&gt;"", AI152=""), "未入力", "入力済")</f>
        <v>入力済</v>
      </c>
      <c r="AT152" s="828" t="str">
        <f>IF(AND(P152&lt;&gt;"", P152&lt;&gt;"処遇改善加算Ⅳ", AJ152=""), "未入力", "入力済")</f>
        <v>入力済</v>
      </c>
      <c r="AU152" s="828" t="str">
        <f>IFERROR(VLOOKUP(K152, 【参考】数式用３!$BB$5:$BC$48, 2, FALSE), "")</f>
        <v/>
      </c>
      <c r="AV152" s="828" t="str">
        <f>IF(AND(P152&lt;&gt;"処遇改善加算Ⅲ",P152&lt;&gt;"処遇改善加算Ⅳ", P152&lt;&gt;"", AU152&lt;&gt;"対象外"), 1,"")</f>
        <v/>
      </c>
      <c r="AW152" s="828"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5"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5"/>
      <c r="AR153" s="828"/>
      <c r="AS153" s="828"/>
      <c r="AT153" s="828"/>
      <c r="AU153" s="828"/>
      <c r="AV153" s="828"/>
      <c r="AW153" s="828"/>
      <c r="AX153" s="1091"/>
      <c r="AY153" s="1089"/>
      <c r="AZ153"/>
      <c r="BA153"/>
      <c r="BB153"/>
      <c r="BC153"/>
      <c r="BD153"/>
      <c r="BE153"/>
      <c r="BF153"/>
      <c r="BG153"/>
    </row>
    <row r="154" spans="1:59" ht="14.45"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5"/>
      <c r="AR154" s="828"/>
      <c r="AS154" s="828"/>
      <c r="AT154" s="828"/>
      <c r="AU154" s="828"/>
      <c r="AV154" s="828"/>
      <c r="AW154" s="828"/>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6"/>
      <c r="AR155" s="828"/>
      <c r="AS155" s="828"/>
      <c r="AT155" s="828"/>
      <c r="AU155" s="828"/>
      <c r="AV155" s="828"/>
      <c r="AW155" s="828"/>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904" t="str">
        <f>IFERROR((VLOOKUP(N156, 【参考】数式用３!$BE$5:$BE$13, 1,FALSE)), "対象外")</f>
        <v>対象外</v>
      </c>
      <c r="AR156" s="828" t="str">
        <f>IF(AG156&lt;&gt;"",IF(AH156="○","入力済","未入力"),"")</f>
        <v/>
      </c>
      <c r="AS156" s="828" t="str">
        <f>IF(AND(P156&lt;&gt;"", AI156=""), "未入力", "入力済")</f>
        <v>入力済</v>
      </c>
      <c r="AT156" s="828" t="str">
        <f>IF(AND(P156&lt;&gt;"", P156&lt;&gt;"処遇改善加算Ⅳ", AJ156=""), "未入力", "入力済")</f>
        <v>入力済</v>
      </c>
      <c r="AU156" s="828" t="str">
        <f>IFERROR(VLOOKUP(K156, 【参考】数式用３!$BB$5:$BC$48, 2, FALSE), "")</f>
        <v/>
      </c>
      <c r="AV156" s="828" t="str">
        <f>IF(AND(P156&lt;&gt;"処遇改善加算Ⅲ",P156&lt;&gt;"処遇改善加算Ⅳ", P156&lt;&gt;"", AU156&lt;&gt;"対象外"), 1,"")</f>
        <v/>
      </c>
      <c r="AW156" s="828"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5"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5"/>
      <c r="AR157" s="828"/>
      <c r="AS157" s="828"/>
      <c r="AT157" s="828"/>
      <c r="AU157" s="828"/>
      <c r="AV157" s="828"/>
      <c r="AW157" s="828"/>
      <c r="AX157" s="1091"/>
      <c r="AY157" s="1089"/>
      <c r="AZ157"/>
      <c r="BA157"/>
      <c r="BB157"/>
      <c r="BC157"/>
      <c r="BD157"/>
      <c r="BE157"/>
      <c r="BF157"/>
      <c r="BG157"/>
    </row>
    <row r="158" spans="1:59" ht="14.45"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5"/>
      <c r="AR158" s="828"/>
      <c r="AS158" s="828"/>
      <c r="AT158" s="828"/>
      <c r="AU158" s="828"/>
      <c r="AV158" s="828"/>
      <c r="AW158" s="828"/>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6"/>
      <c r="AR159" s="828"/>
      <c r="AS159" s="828"/>
      <c r="AT159" s="828"/>
      <c r="AU159" s="828"/>
      <c r="AV159" s="828"/>
      <c r="AW159" s="828"/>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904" t="str">
        <f>IFERROR((VLOOKUP(N160, 【参考】数式用３!$BE$5:$BE$13, 1,FALSE)), "対象外")</f>
        <v>対象外</v>
      </c>
      <c r="AR160" s="828" t="str">
        <f>IF(AG160&lt;&gt;"",IF(AH160="○","入力済","未入力"),"")</f>
        <v/>
      </c>
      <c r="AS160" s="828" t="str">
        <f>IF(AND(P160&lt;&gt;"", AI160=""), "未入力", "入力済")</f>
        <v>入力済</v>
      </c>
      <c r="AT160" s="828" t="str">
        <f>IF(AND(P160&lt;&gt;"", P160&lt;&gt;"処遇改善加算Ⅳ", AJ160=""), "未入力", "入力済")</f>
        <v>入力済</v>
      </c>
      <c r="AU160" s="828" t="str">
        <f>IFERROR(VLOOKUP(K160, 【参考】数式用３!$BB$5:$BC$48, 2, FALSE), "")</f>
        <v/>
      </c>
      <c r="AV160" s="828" t="str">
        <f>IF(AND(P160&lt;&gt;"処遇改善加算Ⅲ",P160&lt;&gt;"処遇改善加算Ⅳ", P160&lt;&gt;"", AU160&lt;&gt;"対象外"), 1,"")</f>
        <v/>
      </c>
      <c r="AW160" s="828"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5"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5"/>
      <c r="AR161" s="828"/>
      <c r="AS161" s="828"/>
      <c r="AT161" s="828"/>
      <c r="AU161" s="828"/>
      <c r="AV161" s="828"/>
      <c r="AW161" s="828"/>
      <c r="AX161" s="1091"/>
      <c r="AY161" s="1089"/>
      <c r="AZ161"/>
      <c r="BA161"/>
      <c r="BB161"/>
      <c r="BC161"/>
      <c r="BD161"/>
      <c r="BE161"/>
      <c r="BF161"/>
      <c r="BG161"/>
    </row>
    <row r="162" spans="1:59" ht="14.45"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5"/>
      <c r="AR162" s="828"/>
      <c r="AS162" s="828"/>
      <c r="AT162" s="828"/>
      <c r="AU162" s="828"/>
      <c r="AV162" s="828"/>
      <c r="AW162" s="828"/>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6"/>
      <c r="AR163" s="828"/>
      <c r="AS163" s="828"/>
      <c r="AT163" s="828"/>
      <c r="AU163" s="828"/>
      <c r="AV163" s="828"/>
      <c r="AW163" s="828"/>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904" t="str">
        <f>IFERROR((VLOOKUP(N164, 【参考】数式用３!$BE$5:$BE$13, 1,FALSE)), "対象外")</f>
        <v>対象外</v>
      </c>
      <c r="AR164" s="828" t="str">
        <f>IF(AG164&lt;&gt;"",IF(AH164="○","入力済","未入力"),"")</f>
        <v/>
      </c>
      <c r="AS164" s="828" t="str">
        <f>IF(AND(P164&lt;&gt;"", AI164=""), "未入力", "入力済")</f>
        <v>入力済</v>
      </c>
      <c r="AT164" s="828" t="str">
        <f>IF(AND(P164&lt;&gt;"", P164&lt;&gt;"処遇改善加算Ⅳ", AJ164=""), "未入力", "入力済")</f>
        <v>入力済</v>
      </c>
      <c r="AU164" s="828" t="str">
        <f>IFERROR(VLOOKUP(K164, 【参考】数式用３!$BB$5:$BC$48, 2, FALSE), "")</f>
        <v/>
      </c>
      <c r="AV164" s="828" t="str">
        <f>IF(AND(P164&lt;&gt;"処遇改善加算Ⅲ",P164&lt;&gt;"処遇改善加算Ⅳ", P164&lt;&gt;"", AU164&lt;&gt;"対象外"), 1,"")</f>
        <v/>
      </c>
      <c r="AW164" s="828"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5"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5"/>
      <c r="AR165" s="828"/>
      <c r="AS165" s="828"/>
      <c r="AT165" s="828"/>
      <c r="AU165" s="828"/>
      <c r="AV165" s="828"/>
      <c r="AW165" s="828"/>
      <c r="AX165" s="1091"/>
      <c r="AY165" s="1089"/>
      <c r="AZ165"/>
      <c r="BA165"/>
      <c r="BB165"/>
      <c r="BC165"/>
      <c r="BD165"/>
      <c r="BE165"/>
      <c r="BF165"/>
      <c r="BG165"/>
    </row>
    <row r="166" spans="1:59" ht="14.45"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5"/>
      <c r="AR166" s="828"/>
      <c r="AS166" s="828"/>
      <c r="AT166" s="828"/>
      <c r="AU166" s="828"/>
      <c r="AV166" s="828"/>
      <c r="AW166" s="828"/>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6"/>
      <c r="AR167" s="828"/>
      <c r="AS167" s="828"/>
      <c r="AT167" s="828"/>
      <c r="AU167" s="828"/>
      <c r="AV167" s="828"/>
      <c r="AW167" s="828"/>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904" t="str">
        <f>IFERROR((VLOOKUP(N168, 【参考】数式用３!$BE$5:$BE$13, 1,FALSE)), "対象外")</f>
        <v>対象外</v>
      </c>
      <c r="AR168" s="828" t="str">
        <f>IF(AG168&lt;&gt;"",IF(AH168="○","入力済","未入力"),"")</f>
        <v/>
      </c>
      <c r="AS168" s="828" t="str">
        <f>IF(AND(P168&lt;&gt;"", AI168=""), "未入力", "入力済")</f>
        <v>入力済</v>
      </c>
      <c r="AT168" s="828" t="str">
        <f>IF(AND(P168&lt;&gt;"", P168&lt;&gt;"処遇改善加算Ⅳ", AJ168=""), "未入力", "入力済")</f>
        <v>入力済</v>
      </c>
      <c r="AU168" s="828" t="str">
        <f>IFERROR(VLOOKUP(K168, 【参考】数式用３!$BB$5:$BC$48, 2, FALSE), "")</f>
        <v/>
      </c>
      <c r="AV168" s="828" t="str">
        <f>IF(AND(P168&lt;&gt;"処遇改善加算Ⅲ",P168&lt;&gt;"処遇改善加算Ⅳ", P168&lt;&gt;"", AU168&lt;&gt;"対象外"), 1,"")</f>
        <v/>
      </c>
      <c r="AW168" s="828"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5"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5"/>
      <c r="AR169" s="828"/>
      <c r="AS169" s="828"/>
      <c r="AT169" s="828"/>
      <c r="AU169" s="828"/>
      <c r="AV169" s="828"/>
      <c r="AW169" s="828"/>
      <c r="AX169" s="1091"/>
      <c r="AY169" s="1089"/>
      <c r="AZ169"/>
      <c r="BA169"/>
      <c r="BB169"/>
      <c r="BC169"/>
      <c r="BD169"/>
      <c r="BE169"/>
      <c r="BF169"/>
      <c r="BG169"/>
    </row>
    <row r="170" spans="1:59" ht="14.45"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5"/>
      <c r="AR170" s="828"/>
      <c r="AS170" s="828"/>
      <c r="AT170" s="828"/>
      <c r="AU170" s="828"/>
      <c r="AV170" s="828"/>
      <c r="AW170" s="828"/>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6"/>
      <c r="AR171" s="828"/>
      <c r="AS171" s="828"/>
      <c r="AT171" s="828"/>
      <c r="AU171" s="828"/>
      <c r="AV171" s="828"/>
      <c r="AW171" s="828"/>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904" t="str">
        <f>IFERROR((VLOOKUP(N172, 【参考】数式用３!$BE$5:$BE$13, 1,FALSE)), "対象外")</f>
        <v>対象外</v>
      </c>
      <c r="AR172" s="828" t="str">
        <f>IF(AG172&lt;&gt;"",IF(AH172="○","入力済","未入力"),"")</f>
        <v/>
      </c>
      <c r="AS172" s="828" t="str">
        <f>IF(AND(P172&lt;&gt;"", AI172=""), "未入力", "入力済")</f>
        <v>入力済</v>
      </c>
      <c r="AT172" s="828" t="str">
        <f>IF(AND(P172&lt;&gt;"", P172&lt;&gt;"処遇改善加算Ⅳ", AJ172=""), "未入力", "入力済")</f>
        <v>入力済</v>
      </c>
      <c r="AU172" s="828" t="str">
        <f>IFERROR(VLOOKUP(K172, 【参考】数式用３!$BB$5:$BC$48, 2, FALSE), "")</f>
        <v/>
      </c>
      <c r="AV172" s="828" t="str">
        <f>IF(AND(P172&lt;&gt;"処遇改善加算Ⅲ",P172&lt;&gt;"処遇改善加算Ⅳ", P172&lt;&gt;"", AU172&lt;&gt;"対象外"), 1,"")</f>
        <v/>
      </c>
      <c r="AW172" s="828"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5"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5"/>
      <c r="AR173" s="828"/>
      <c r="AS173" s="828"/>
      <c r="AT173" s="828"/>
      <c r="AU173" s="828"/>
      <c r="AV173" s="828"/>
      <c r="AW173" s="828"/>
      <c r="AX173" s="1091"/>
      <c r="AY173" s="1089"/>
      <c r="AZ173"/>
      <c r="BA173"/>
      <c r="BB173"/>
      <c r="BC173"/>
      <c r="BD173"/>
      <c r="BE173"/>
      <c r="BF173"/>
      <c r="BG173"/>
    </row>
    <row r="174" spans="1:59" ht="14.45"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5"/>
      <c r="AR174" s="828"/>
      <c r="AS174" s="828"/>
      <c r="AT174" s="828"/>
      <c r="AU174" s="828"/>
      <c r="AV174" s="828"/>
      <c r="AW174" s="828"/>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6"/>
      <c r="AR175" s="828"/>
      <c r="AS175" s="828"/>
      <c r="AT175" s="828"/>
      <c r="AU175" s="828"/>
      <c r="AV175" s="828"/>
      <c r="AW175" s="828"/>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904" t="str">
        <f>IFERROR((VLOOKUP(N176, 【参考】数式用３!$BE$5:$BE$13, 1,FALSE)), "対象外")</f>
        <v>対象外</v>
      </c>
      <c r="AR176" s="828" t="str">
        <f>IF(AG176&lt;&gt;"",IF(AH176="○","入力済","未入力"),"")</f>
        <v/>
      </c>
      <c r="AS176" s="828" t="str">
        <f>IF(AND(P176&lt;&gt;"", AI176=""), "未入力", "入力済")</f>
        <v>入力済</v>
      </c>
      <c r="AT176" s="828" t="str">
        <f>IF(AND(P176&lt;&gt;"", P176&lt;&gt;"処遇改善加算Ⅳ", AJ176=""), "未入力", "入力済")</f>
        <v>入力済</v>
      </c>
      <c r="AU176" s="828" t="str">
        <f>IFERROR(VLOOKUP(K176, 【参考】数式用３!$BB$5:$BC$48, 2, FALSE), "")</f>
        <v/>
      </c>
      <c r="AV176" s="828" t="str">
        <f>IF(AND(P176&lt;&gt;"処遇改善加算Ⅲ",P176&lt;&gt;"処遇改善加算Ⅳ", P176&lt;&gt;"", AU176&lt;&gt;"対象外"), 1,"")</f>
        <v/>
      </c>
      <c r="AW176" s="828"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5"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5"/>
      <c r="AR177" s="828"/>
      <c r="AS177" s="828"/>
      <c r="AT177" s="828"/>
      <c r="AU177" s="828"/>
      <c r="AV177" s="828"/>
      <c r="AW177" s="828"/>
      <c r="AX177" s="1091"/>
      <c r="AY177" s="1089"/>
      <c r="AZ177"/>
      <c r="BA177"/>
      <c r="BB177"/>
      <c r="BC177"/>
      <c r="BD177"/>
      <c r="BE177"/>
      <c r="BF177"/>
      <c r="BG177"/>
    </row>
    <row r="178" spans="1:59" ht="14.45"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5"/>
      <c r="AR178" s="828"/>
      <c r="AS178" s="828"/>
      <c r="AT178" s="828"/>
      <c r="AU178" s="828"/>
      <c r="AV178" s="828"/>
      <c r="AW178" s="828"/>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6"/>
      <c r="AR179" s="828"/>
      <c r="AS179" s="828"/>
      <c r="AT179" s="828"/>
      <c r="AU179" s="828"/>
      <c r="AV179" s="828"/>
      <c r="AW179" s="828"/>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904" t="str">
        <f>IFERROR((VLOOKUP(N180, 【参考】数式用３!$BE$5:$BE$13, 1,FALSE)), "対象外")</f>
        <v>対象外</v>
      </c>
      <c r="AR180" s="828" t="str">
        <f>IF(AG180&lt;&gt;"",IF(AH180="○","入力済","未入力"),"")</f>
        <v/>
      </c>
      <c r="AS180" s="828" t="str">
        <f>IF(AND(P180&lt;&gt;"", AI180=""), "未入力", "入力済")</f>
        <v>入力済</v>
      </c>
      <c r="AT180" s="828" t="str">
        <f>IF(AND(P180&lt;&gt;"", P180&lt;&gt;"処遇改善加算Ⅳ", AJ180=""), "未入力", "入力済")</f>
        <v>入力済</v>
      </c>
      <c r="AU180" s="828" t="str">
        <f>IFERROR(VLOOKUP(K180, 【参考】数式用３!$BB$5:$BC$48, 2, FALSE), "")</f>
        <v/>
      </c>
      <c r="AV180" s="828" t="str">
        <f>IF(AND(P180&lt;&gt;"処遇改善加算Ⅲ",P180&lt;&gt;"処遇改善加算Ⅳ", P180&lt;&gt;"", AU180&lt;&gt;"対象外"), 1,"")</f>
        <v/>
      </c>
      <c r="AW180" s="828"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5"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5"/>
      <c r="AR181" s="828"/>
      <c r="AS181" s="828"/>
      <c r="AT181" s="828"/>
      <c r="AU181" s="828"/>
      <c r="AV181" s="828"/>
      <c r="AW181" s="828"/>
      <c r="AX181" s="1091"/>
      <c r="AY181" s="1089"/>
      <c r="AZ181"/>
      <c r="BA181"/>
      <c r="BB181"/>
      <c r="BC181"/>
      <c r="BD181"/>
      <c r="BE181"/>
      <c r="BF181"/>
      <c r="BG181"/>
    </row>
    <row r="182" spans="1:59" ht="14.45"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5"/>
      <c r="AR182" s="828"/>
      <c r="AS182" s="828"/>
      <c r="AT182" s="828"/>
      <c r="AU182" s="828"/>
      <c r="AV182" s="828"/>
      <c r="AW182" s="828"/>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6"/>
      <c r="AR183" s="828"/>
      <c r="AS183" s="828"/>
      <c r="AT183" s="828"/>
      <c r="AU183" s="828"/>
      <c r="AV183" s="828"/>
      <c r="AW183" s="828"/>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904" t="str">
        <f>IFERROR((VLOOKUP(N184, 【参考】数式用３!$BE$5:$BE$13, 1,FALSE)), "対象外")</f>
        <v>対象外</v>
      </c>
      <c r="AR184" s="828" t="str">
        <f>IF(AG184&lt;&gt;"",IF(AH184="○","入力済","未入力"),"")</f>
        <v/>
      </c>
      <c r="AS184" s="828" t="str">
        <f>IF(AND(P184&lt;&gt;"", AI184=""), "未入力", "入力済")</f>
        <v>入力済</v>
      </c>
      <c r="AT184" s="828" t="str">
        <f>IF(AND(P184&lt;&gt;"", P184&lt;&gt;"処遇改善加算Ⅳ", AJ184=""), "未入力", "入力済")</f>
        <v>入力済</v>
      </c>
      <c r="AU184" s="828" t="str">
        <f>IFERROR(VLOOKUP(K184, 【参考】数式用３!$BB$5:$BC$48, 2, FALSE), "")</f>
        <v/>
      </c>
      <c r="AV184" s="828" t="str">
        <f>IF(AND(P184&lt;&gt;"処遇改善加算Ⅲ",P184&lt;&gt;"処遇改善加算Ⅳ", P184&lt;&gt;"", AU184&lt;&gt;"対象外"), 1,"")</f>
        <v/>
      </c>
      <c r="AW184" s="828"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5"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5"/>
      <c r="AR185" s="828"/>
      <c r="AS185" s="828"/>
      <c r="AT185" s="828"/>
      <c r="AU185" s="828"/>
      <c r="AV185" s="828"/>
      <c r="AW185" s="828"/>
      <c r="AX185" s="1091"/>
      <c r="AY185" s="1089"/>
      <c r="AZ185"/>
      <c r="BA185"/>
      <c r="BB185"/>
      <c r="BC185"/>
      <c r="BD185"/>
      <c r="BE185"/>
      <c r="BF185"/>
      <c r="BG185"/>
    </row>
    <row r="186" spans="1:59" ht="14.45"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5"/>
      <c r="AR186" s="828"/>
      <c r="AS186" s="828"/>
      <c r="AT186" s="828"/>
      <c r="AU186" s="828"/>
      <c r="AV186" s="828"/>
      <c r="AW186" s="828"/>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6"/>
      <c r="AR187" s="828"/>
      <c r="AS187" s="828"/>
      <c r="AT187" s="828"/>
      <c r="AU187" s="828"/>
      <c r="AV187" s="828"/>
      <c r="AW187" s="828"/>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904" t="str">
        <f>IFERROR((VLOOKUP(N188, 【参考】数式用３!$BE$5:$BE$13, 1,FALSE)), "対象外")</f>
        <v>対象外</v>
      </c>
      <c r="AR188" s="828" t="str">
        <f>IF(AG188&lt;&gt;"",IF(AH188="○","入力済","未入力"),"")</f>
        <v/>
      </c>
      <c r="AS188" s="828" t="str">
        <f>IF(AND(P188&lt;&gt;"", AI188=""), "未入力", "入力済")</f>
        <v>入力済</v>
      </c>
      <c r="AT188" s="828" t="str">
        <f>IF(AND(P188&lt;&gt;"", P188&lt;&gt;"処遇改善加算Ⅳ", AJ188=""), "未入力", "入力済")</f>
        <v>入力済</v>
      </c>
      <c r="AU188" s="828" t="str">
        <f>IFERROR(VLOOKUP(K188, 【参考】数式用３!$BB$5:$BC$48, 2, FALSE), "")</f>
        <v/>
      </c>
      <c r="AV188" s="828" t="str">
        <f>IF(AND(P188&lt;&gt;"処遇改善加算Ⅲ",P188&lt;&gt;"処遇改善加算Ⅳ", P188&lt;&gt;"", AU188&lt;&gt;"対象外"), 1,"")</f>
        <v/>
      </c>
      <c r="AW188" s="828"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5"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5"/>
      <c r="AR189" s="828"/>
      <c r="AS189" s="828"/>
      <c r="AT189" s="828"/>
      <c r="AU189" s="828"/>
      <c r="AV189" s="828"/>
      <c r="AW189" s="828"/>
      <c r="AX189" s="1091"/>
      <c r="AY189" s="1089"/>
      <c r="AZ189"/>
      <c r="BA189"/>
      <c r="BB189"/>
      <c r="BC189"/>
      <c r="BD189"/>
      <c r="BE189"/>
      <c r="BF189"/>
      <c r="BG189"/>
    </row>
    <row r="190" spans="1:59" ht="14.45"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5"/>
      <c r="AR190" s="828"/>
      <c r="AS190" s="828"/>
      <c r="AT190" s="828"/>
      <c r="AU190" s="828"/>
      <c r="AV190" s="828"/>
      <c r="AW190" s="828"/>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6"/>
      <c r="AR191" s="828"/>
      <c r="AS191" s="828"/>
      <c r="AT191" s="828"/>
      <c r="AU191" s="828"/>
      <c r="AV191" s="828"/>
      <c r="AW191" s="828"/>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904" t="str">
        <f>IFERROR((VLOOKUP(N192, 【参考】数式用３!$BE$5:$BE$13, 1,FALSE)), "対象外")</f>
        <v>対象外</v>
      </c>
      <c r="AR192" s="828" t="str">
        <f>IF(AG192&lt;&gt;"",IF(AH192="○","入力済","未入力"),"")</f>
        <v/>
      </c>
      <c r="AS192" s="828" t="str">
        <f>IF(AND(P192&lt;&gt;"", AI192=""), "未入力", "入力済")</f>
        <v>入力済</v>
      </c>
      <c r="AT192" s="828" t="str">
        <f>IF(AND(P192&lt;&gt;"", P192&lt;&gt;"処遇改善加算Ⅳ", AJ192=""), "未入力", "入力済")</f>
        <v>入力済</v>
      </c>
      <c r="AU192" s="828" t="str">
        <f>IFERROR(VLOOKUP(K192, 【参考】数式用３!$BB$5:$BC$48, 2, FALSE), "")</f>
        <v/>
      </c>
      <c r="AV192" s="828" t="str">
        <f>IF(AND(P192&lt;&gt;"処遇改善加算Ⅲ",P192&lt;&gt;"処遇改善加算Ⅳ", P192&lt;&gt;"", AU192&lt;&gt;"対象外"), 1,"")</f>
        <v/>
      </c>
      <c r="AW192" s="828"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5"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5"/>
      <c r="AR193" s="828"/>
      <c r="AS193" s="828"/>
      <c r="AT193" s="828"/>
      <c r="AU193" s="828"/>
      <c r="AV193" s="828"/>
      <c r="AW193" s="828"/>
      <c r="AX193" s="1091"/>
      <c r="AY193" s="1089"/>
      <c r="AZ193"/>
      <c r="BA193"/>
      <c r="BB193"/>
      <c r="BC193"/>
      <c r="BD193"/>
      <c r="BE193"/>
      <c r="BF193"/>
      <c r="BG193"/>
    </row>
    <row r="194" spans="1:59" ht="14.45"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5"/>
      <c r="AR194" s="828"/>
      <c r="AS194" s="828"/>
      <c r="AT194" s="828"/>
      <c r="AU194" s="828"/>
      <c r="AV194" s="828"/>
      <c r="AW194" s="828"/>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6"/>
      <c r="AR195" s="828"/>
      <c r="AS195" s="828"/>
      <c r="AT195" s="828"/>
      <c r="AU195" s="828"/>
      <c r="AV195" s="828"/>
      <c r="AW195" s="828"/>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904" t="str">
        <f>IFERROR((VLOOKUP(N196, 【参考】数式用３!$BE$5:$BE$13, 1,FALSE)), "対象外")</f>
        <v>対象外</v>
      </c>
      <c r="AR196" s="828" t="str">
        <f>IF(AG196&lt;&gt;"",IF(AH196="○","入力済","未入力"),"")</f>
        <v/>
      </c>
      <c r="AS196" s="828" t="str">
        <f>IF(AND(P196&lt;&gt;"", AI196=""), "未入力", "入力済")</f>
        <v>入力済</v>
      </c>
      <c r="AT196" s="828" t="str">
        <f>IF(AND(P196&lt;&gt;"", P196&lt;&gt;"処遇改善加算Ⅳ", AJ196=""), "未入力", "入力済")</f>
        <v>入力済</v>
      </c>
      <c r="AU196" s="828" t="str">
        <f>IFERROR(VLOOKUP(K196, 【参考】数式用３!$BB$5:$BC$48, 2, FALSE), "")</f>
        <v/>
      </c>
      <c r="AV196" s="828" t="str">
        <f>IF(AND(P196&lt;&gt;"処遇改善加算Ⅲ",P196&lt;&gt;"処遇改善加算Ⅳ", P196&lt;&gt;"", AU196&lt;&gt;"対象外"), 1,"")</f>
        <v/>
      </c>
      <c r="AW196" s="828"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5"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5"/>
      <c r="AR197" s="828"/>
      <c r="AS197" s="828"/>
      <c r="AT197" s="828"/>
      <c r="AU197" s="828"/>
      <c r="AV197" s="828"/>
      <c r="AW197" s="828"/>
      <c r="AX197" s="1091"/>
      <c r="AY197" s="1089"/>
      <c r="AZ197"/>
      <c r="BA197"/>
      <c r="BB197"/>
      <c r="BC197"/>
      <c r="BD197"/>
      <c r="BE197"/>
      <c r="BF197"/>
      <c r="BG197"/>
    </row>
    <row r="198" spans="1:59" ht="14.45"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5"/>
      <c r="AR198" s="828"/>
      <c r="AS198" s="828"/>
      <c r="AT198" s="828"/>
      <c r="AU198" s="828"/>
      <c r="AV198" s="828"/>
      <c r="AW198" s="828"/>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6"/>
      <c r="AR199" s="828"/>
      <c r="AS199" s="828"/>
      <c r="AT199" s="828"/>
      <c r="AU199" s="828"/>
      <c r="AV199" s="828"/>
      <c r="AW199" s="828"/>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904" t="str">
        <f>IFERROR((VLOOKUP(N200, 【参考】数式用３!$BE$5:$BE$13, 1,FALSE)), "対象外")</f>
        <v>対象外</v>
      </c>
      <c r="AR200" s="828" t="str">
        <f>IF(AG200&lt;&gt;"",IF(AH200="○","入力済","未入力"),"")</f>
        <v/>
      </c>
      <c r="AS200" s="828" t="str">
        <f>IF(AND(P200&lt;&gt;"", AI200=""), "未入力", "入力済")</f>
        <v>入力済</v>
      </c>
      <c r="AT200" s="828" t="str">
        <f>IF(AND(P200&lt;&gt;"", P200&lt;&gt;"処遇改善加算Ⅳ", AJ200=""), "未入力", "入力済")</f>
        <v>入力済</v>
      </c>
      <c r="AU200" s="828" t="str">
        <f>IFERROR(VLOOKUP(K200, 【参考】数式用３!$BB$5:$BC$48, 2, FALSE), "")</f>
        <v/>
      </c>
      <c r="AV200" s="828" t="str">
        <f>IF(AND(P200&lt;&gt;"処遇改善加算Ⅲ",P200&lt;&gt;"処遇改善加算Ⅳ", P200&lt;&gt;"", AU200&lt;&gt;"対象外"), 1,"")</f>
        <v/>
      </c>
      <c r="AW200" s="828"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5"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5"/>
      <c r="AR201" s="828"/>
      <c r="AS201" s="828"/>
      <c r="AT201" s="828"/>
      <c r="AU201" s="828"/>
      <c r="AV201" s="828"/>
      <c r="AW201" s="828"/>
      <c r="AX201" s="1091"/>
      <c r="AY201" s="1089"/>
      <c r="AZ201"/>
      <c r="BA201"/>
      <c r="BB201"/>
      <c r="BC201"/>
      <c r="BD201"/>
      <c r="BE201"/>
      <c r="BF201"/>
      <c r="BG201"/>
    </row>
    <row r="202" spans="1:59" ht="14.45"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5"/>
      <c r="AR202" s="828"/>
      <c r="AS202" s="828"/>
      <c r="AT202" s="828"/>
      <c r="AU202" s="828"/>
      <c r="AV202" s="828"/>
      <c r="AW202" s="828"/>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6"/>
      <c r="AR203" s="828"/>
      <c r="AS203" s="828"/>
      <c r="AT203" s="828"/>
      <c r="AU203" s="828"/>
      <c r="AV203" s="828"/>
      <c r="AW203" s="828"/>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904" t="str">
        <f>IFERROR((VLOOKUP(N204, 【参考】数式用３!$BE$5:$BE$13, 1,FALSE)), "対象外")</f>
        <v>対象外</v>
      </c>
      <c r="AR204" s="828" t="str">
        <f>IF(AG204&lt;&gt;"",IF(AH204="○","入力済","未入力"),"")</f>
        <v/>
      </c>
      <c r="AS204" s="828" t="str">
        <f>IF(AND(P204&lt;&gt;"", AI204=""), "未入力", "入力済")</f>
        <v>入力済</v>
      </c>
      <c r="AT204" s="828" t="str">
        <f>IF(AND(P204&lt;&gt;"", P204&lt;&gt;"処遇改善加算Ⅳ", AJ204=""), "未入力", "入力済")</f>
        <v>入力済</v>
      </c>
      <c r="AU204" s="828" t="str">
        <f>IFERROR(VLOOKUP(K204, 【参考】数式用３!$BB$5:$BC$48, 2, FALSE), "")</f>
        <v/>
      </c>
      <c r="AV204" s="828" t="str">
        <f>IF(AND(P204&lt;&gt;"処遇改善加算Ⅲ",P204&lt;&gt;"処遇改善加算Ⅳ", P204&lt;&gt;"", AU204&lt;&gt;"対象外"), 1,"")</f>
        <v/>
      </c>
      <c r="AW204" s="828"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5"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5"/>
      <c r="AR205" s="828"/>
      <c r="AS205" s="828"/>
      <c r="AT205" s="828"/>
      <c r="AU205" s="828"/>
      <c r="AV205" s="828"/>
      <c r="AW205" s="828"/>
      <c r="AX205" s="1091"/>
      <c r="AY205" s="1089"/>
      <c r="AZ205"/>
      <c r="BA205"/>
      <c r="BB205"/>
      <c r="BC205"/>
      <c r="BD205"/>
      <c r="BE205"/>
      <c r="BF205"/>
      <c r="BG205"/>
    </row>
    <row r="206" spans="1:59" ht="14.45"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5"/>
      <c r="AR206" s="828"/>
      <c r="AS206" s="828"/>
      <c r="AT206" s="828"/>
      <c r="AU206" s="828"/>
      <c r="AV206" s="828"/>
      <c r="AW206" s="828"/>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6"/>
      <c r="AR207" s="828"/>
      <c r="AS207" s="828"/>
      <c r="AT207" s="828"/>
      <c r="AU207" s="828"/>
      <c r="AV207" s="828"/>
      <c r="AW207" s="828"/>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904" t="str">
        <f>IFERROR((VLOOKUP(N208, 【参考】数式用３!$BE$5:$BE$13, 1,FALSE)), "対象外")</f>
        <v>対象外</v>
      </c>
      <c r="AR208" s="828" t="str">
        <f>IF(AG208&lt;&gt;"",IF(AH208="○","入力済","未入力"),"")</f>
        <v/>
      </c>
      <c r="AS208" s="828" t="str">
        <f>IF(AND(P208&lt;&gt;"", AI208=""), "未入力", "入力済")</f>
        <v>入力済</v>
      </c>
      <c r="AT208" s="828" t="str">
        <f>IF(AND(P208&lt;&gt;"", P208&lt;&gt;"処遇改善加算Ⅳ", AJ208=""), "未入力", "入力済")</f>
        <v>入力済</v>
      </c>
      <c r="AU208" s="828" t="str">
        <f>IFERROR(VLOOKUP(K208, 【参考】数式用３!$BB$5:$BC$48, 2, FALSE), "")</f>
        <v/>
      </c>
      <c r="AV208" s="828" t="str">
        <f>IF(AND(P208&lt;&gt;"処遇改善加算Ⅲ",P208&lt;&gt;"処遇改善加算Ⅳ", P208&lt;&gt;"", AU208&lt;&gt;"対象外"), 1,"")</f>
        <v/>
      </c>
      <c r="AW208" s="828"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5"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5"/>
      <c r="AR209" s="828"/>
      <c r="AS209" s="828"/>
      <c r="AT209" s="828"/>
      <c r="AU209" s="828"/>
      <c r="AV209" s="828"/>
      <c r="AW209" s="828"/>
      <c r="AX209" s="1091"/>
      <c r="AY209" s="1089"/>
      <c r="AZ209"/>
      <c r="BA209"/>
      <c r="BB209"/>
      <c r="BC209"/>
      <c r="BD209"/>
      <c r="BE209"/>
      <c r="BF209"/>
      <c r="BG209"/>
    </row>
    <row r="210" spans="1:59" ht="14.45"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5"/>
      <c r="AR210" s="828"/>
      <c r="AS210" s="828"/>
      <c r="AT210" s="828"/>
      <c r="AU210" s="828"/>
      <c r="AV210" s="828"/>
      <c r="AW210" s="828"/>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6"/>
      <c r="AR211" s="828"/>
      <c r="AS211" s="828"/>
      <c r="AT211" s="828"/>
      <c r="AU211" s="828"/>
      <c r="AV211" s="828"/>
      <c r="AW211" s="828"/>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904" t="str">
        <f>IFERROR((VLOOKUP(N212, 【参考】数式用３!$BE$5:$BE$13, 1,FALSE)), "対象外")</f>
        <v>対象外</v>
      </c>
      <c r="AR212" s="828" t="str">
        <f>IF(AG212&lt;&gt;"",IF(AH212="○","入力済","未入力"),"")</f>
        <v/>
      </c>
      <c r="AS212" s="828" t="str">
        <f>IF(AND(P212&lt;&gt;"", AI212=""), "未入力", "入力済")</f>
        <v>入力済</v>
      </c>
      <c r="AT212" s="828" t="str">
        <f>IF(AND(P212&lt;&gt;"", P212&lt;&gt;"処遇改善加算Ⅳ", AJ212=""), "未入力", "入力済")</f>
        <v>入力済</v>
      </c>
      <c r="AU212" s="828" t="str">
        <f>IFERROR(VLOOKUP(K212, 【参考】数式用３!$BB$5:$BC$48, 2, FALSE), "")</f>
        <v/>
      </c>
      <c r="AV212" s="828" t="str">
        <f>IF(AND(P212&lt;&gt;"処遇改善加算Ⅲ",P212&lt;&gt;"処遇改善加算Ⅳ", P212&lt;&gt;"", AU212&lt;&gt;"対象外"), 1,"")</f>
        <v/>
      </c>
      <c r="AW212" s="828"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5"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5"/>
      <c r="AR213" s="828"/>
      <c r="AS213" s="828"/>
      <c r="AT213" s="828"/>
      <c r="AU213" s="828"/>
      <c r="AV213" s="828"/>
      <c r="AW213" s="828"/>
      <c r="AX213" s="1091"/>
      <c r="AY213" s="1089"/>
      <c r="AZ213"/>
      <c r="BA213"/>
      <c r="BB213"/>
      <c r="BC213"/>
      <c r="BD213"/>
      <c r="BE213"/>
      <c r="BF213"/>
      <c r="BG213"/>
    </row>
    <row r="214" spans="1:59" ht="14.45"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5"/>
      <c r="AR214" s="828"/>
      <c r="AS214" s="828"/>
      <c r="AT214" s="828"/>
      <c r="AU214" s="828"/>
      <c r="AV214" s="828"/>
      <c r="AW214" s="828"/>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6"/>
      <c r="AR215" s="828"/>
      <c r="AS215" s="828"/>
      <c r="AT215" s="828"/>
      <c r="AU215" s="828"/>
      <c r="AV215" s="828"/>
      <c r="AW215" s="828"/>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904" t="str">
        <f>IFERROR((VLOOKUP(N216, 【参考】数式用３!$BE$5:$BE$13, 1,FALSE)), "対象外")</f>
        <v>対象外</v>
      </c>
      <c r="AR216" s="828" t="str">
        <f>IF(AG216&lt;&gt;"",IF(AH216="○","入力済","未入力"),"")</f>
        <v/>
      </c>
      <c r="AS216" s="828" t="str">
        <f>IF(AND(P216&lt;&gt;"", AI216=""), "未入力", "入力済")</f>
        <v>入力済</v>
      </c>
      <c r="AT216" s="828" t="str">
        <f>IF(AND(P216&lt;&gt;"", P216&lt;&gt;"処遇改善加算Ⅳ", AJ216=""), "未入力", "入力済")</f>
        <v>入力済</v>
      </c>
      <c r="AU216" s="828" t="str">
        <f>IFERROR(VLOOKUP(K216, 【参考】数式用３!$BB$5:$BC$48, 2, FALSE), "")</f>
        <v/>
      </c>
      <c r="AV216" s="828" t="str">
        <f>IF(AND(P216&lt;&gt;"処遇改善加算Ⅲ",P216&lt;&gt;"処遇改善加算Ⅳ", P216&lt;&gt;"", AU216&lt;&gt;"対象外"), 1,"")</f>
        <v/>
      </c>
      <c r="AW216" s="828"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5"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5"/>
      <c r="AR217" s="828"/>
      <c r="AS217" s="828"/>
      <c r="AT217" s="828"/>
      <c r="AU217" s="828"/>
      <c r="AV217" s="828"/>
      <c r="AW217" s="828"/>
      <c r="AX217" s="1091"/>
      <c r="AY217" s="1089"/>
      <c r="AZ217"/>
      <c r="BA217"/>
      <c r="BB217"/>
      <c r="BC217"/>
      <c r="BD217"/>
      <c r="BE217"/>
      <c r="BF217"/>
      <c r="BG217"/>
    </row>
    <row r="218" spans="1:59" ht="14.45"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5"/>
      <c r="AR218" s="828"/>
      <c r="AS218" s="828"/>
      <c r="AT218" s="828"/>
      <c r="AU218" s="828"/>
      <c r="AV218" s="828"/>
      <c r="AW218" s="828"/>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6"/>
      <c r="AR219" s="828"/>
      <c r="AS219" s="828"/>
      <c r="AT219" s="828"/>
      <c r="AU219" s="828"/>
      <c r="AV219" s="828"/>
      <c r="AW219" s="828"/>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904" t="str">
        <f>IFERROR((VLOOKUP(N220, 【参考】数式用３!$BE$5:$BE$13, 1,FALSE)), "対象外")</f>
        <v>対象外</v>
      </c>
      <c r="AR220" s="828" t="str">
        <f>IF(AG220&lt;&gt;"",IF(AH220="○","入力済","未入力"),"")</f>
        <v/>
      </c>
      <c r="AS220" s="828" t="str">
        <f>IF(AND(P220&lt;&gt;"", AI220=""), "未入力", "入力済")</f>
        <v>入力済</v>
      </c>
      <c r="AT220" s="828" t="str">
        <f>IF(AND(P220&lt;&gt;"", P220&lt;&gt;"処遇改善加算Ⅳ", AJ220=""), "未入力", "入力済")</f>
        <v>入力済</v>
      </c>
      <c r="AU220" s="828" t="str">
        <f>IFERROR(VLOOKUP(K220, 【参考】数式用３!$BB$5:$BC$48, 2, FALSE), "")</f>
        <v/>
      </c>
      <c r="AV220" s="828" t="str">
        <f>IF(AND(P220&lt;&gt;"処遇改善加算Ⅲ",P220&lt;&gt;"処遇改善加算Ⅳ", P220&lt;&gt;"", AU220&lt;&gt;"対象外"), 1,"")</f>
        <v/>
      </c>
      <c r="AW220" s="828"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5"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5"/>
      <c r="AR221" s="828"/>
      <c r="AS221" s="828"/>
      <c r="AT221" s="828"/>
      <c r="AU221" s="828"/>
      <c r="AV221" s="828"/>
      <c r="AW221" s="828"/>
      <c r="AX221" s="1091"/>
      <c r="AY221" s="1089"/>
      <c r="AZ221"/>
      <c r="BA221"/>
      <c r="BB221"/>
      <c r="BC221"/>
      <c r="BD221"/>
      <c r="BE221"/>
      <c r="BF221"/>
      <c r="BG221"/>
    </row>
    <row r="222" spans="1:59" ht="14.45"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5"/>
      <c r="AR222" s="828"/>
      <c r="AS222" s="828"/>
      <c r="AT222" s="828"/>
      <c r="AU222" s="828"/>
      <c r="AV222" s="828"/>
      <c r="AW222" s="828"/>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6"/>
      <c r="AR223" s="828"/>
      <c r="AS223" s="828"/>
      <c r="AT223" s="828"/>
      <c r="AU223" s="828"/>
      <c r="AV223" s="828"/>
      <c r="AW223" s="828"/>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904" t="str">
        <f>IFERROR((VLOOKUP(N224, 【参考】数式用３!$BE$5:$BE$13, 1,FALSE)), "対象外")</f>
        <v>対象外</v>
      </c>
      <c r="AR224" s="828" t="str">
        <f>IF(AG224&lt;&gt;"",IF(AH224="○","入力済","未入力"),"")</f>
        <v/>
      </c>
      <c r="AS224" s="828" t="str">
        <f>IF(AND(P224&lt;&gt;"", AI224=""), "未入力", "入力済")</f>
        <v>入力済</v>
      </c>
      <c r="AT224" s="828" t="str">
        <f>IF(AND(P224&lt;&gt;"", P224&lt;&gt;"処遇改善加算Ⅳ", AJ224=""), "未入力", "入力済")</f>
        <v>入力済</v>
      </c>
      <c r="AU224" s="828" t="str">
        <f>IFERROR(VLOOKUP(K224, 【参考】数式用３!$BB$5:$BC$48, 2, FALSE), "")</f>
        <v/>
      </c>
      <c r="AV224" s="828" t="str">
        <f>IF(AND(P224&lt;&gt;"処遇改善加算Ⅲ",P224&lt;&gt;"処遇改善加算Ⅳ", P224&lt;&gt;"", AU224&lt;&gt;"対象外"), 1,"")</f>
        <v/>
      </c>
      <c r="AW224" s="828"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5"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5"/>
      <c r="AR225" s="828"/>
      <c r="AS225" s="828"/>
      <c r="AT225" s="828"/>
      <c r="AU225" s="828"/>
      <c r="AV225" s="828"/>
      <c r="AW225" s="828"/>
      <c r="AX225" s="1091"/>
      <c r="AY225" s="1089"/>
      <c r="AZ225"/>
      <c r="BA225"/>
      <c r="BB225"/>
      <c r="BC225"/>
      <c r="BD225"/>
      <c r="BE225"/>
      <c r="BF225"/>
      <c r="BG225"/>
    </row>
    <row r="226" spans="1:59" ht="14.45"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5"/>
      <c r="AR226" s="828"/>
      <c r="AS226" s="828"/>
      <c r="AT226" s="828"/>
      <c r="AU226" s="828"/>
      <c r="AV226" s="828"/>
      <c r="AW226" s="828"/>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6"/>
      <c r="AR227" s="828"/>
      <c r="AS227" s="828"/>
      <c r="AT227" s="828"/>
      <c r="AU227" s="828"/>
      <c r="AV227" s="828"/>
      <c r="AW227" s="828"/>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904" t="str">
        <f>IFERROR((VLOOKUP(N228, 【参考】数式用３!$BE$5:$BE$13, 1,FALSE)), "対象外")</f>
        <v>対象外</v>
      </c>
      <c r="AR228" s="828" t="str">
        <f>IF(AG228&lt;&gt;"",IF(AH228="○","入力済","未入力"),"")</f>
        <v/>
      </c>
      <c r="AS228" s="828" t="str">
        <f>IF(AND(P228&lt;&gt;"", AI228=""), "未入力", "入力済")</f>
        <v>入力済</v>
      </c>
      <c r="AT228" s="828" t="str">
        <f>IF(AND(P228&lt;&gt;"", P228&lt;&gt;"処遇改善加算Ⅳ", AJ228=""), "未入力", "入力済")</f>
        <v>入力済</v>
      </c>
      <c r="AU228" s="828" t="str">
        <f>IFERROR(VLOOKUP(K228, 【参考】数式用３!$BB$5:$BC$48, 2, FALSE), "")</f>
        <v/>
      </c>
      <c r="AV228" s="828" t="str">
        <f>IF(AND(P228&lt;&gt;"処遇改善加算Ⅲ",P228&lt;&gt;"処遇改善加算Ⅳ", P228&lt;&gt;"", AU228&lt;&gt;"対象外"), 1,"")</f>
        <v/>
      </c>
      <c r="AW228" s="828"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5"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5"/>
      <c r="AR229" s="828"/>
      <c r="AS229" s="828"/>
      <c r="AT229" s="828"/>
      <c r="AU229" s="828"/>
      <c r="AV229" s="828"/>
      <c r="AW229" s="828"/>
      <c r="AX229" s="1091"/>
      <c r="AY229" s="1089"/>
      <c r="AZ229"/>
      <c r="BA229"/>
      <c r="BB229"/>
      <c r="BC229"/>
      <c r="BD229"/>
      <c r="BE229"/>
      <c r="BF229"/>
      <c r="BG229"/>
    </row>
    <row r="230" spans="1:59" ht="14.45"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5"/>
      <c r="AR230" s="828"/>
      <c r="AS230" s="828"/>
      <c r="AT230" s="828"/>
      <c r="AU230" s="828"/>
      <c r="AV230" s="828"/>
      <c r="AW230" s="828"/>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6"/>
      <c r="AR231" s="828"/>
      <c r="AS231" s="828"/>
      <c r="AT231" s="828"/>
      <c r="AU231" s="828"/>
      <c r="AV231" s="828"/>
      <c r="AW231" s="828"/>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904" t="str">
        <f>IFERROR((VLOOKUP(N232, 【参考】数式用３!$BE$5:$BE$13, 1,FALSE)), "対象外")</f>
        <v>対象外</v>
      </c>
      <c r="AR232" s="828" t="str">
        <f>IF(AG232&lt;&gt;"",IF(AH232="○","入力済","未入力"),"")</f>
        <v/>
      </c>
      <c r="AS232" s="828" t="str">
        <f>IF(AND(P232&lt;&gt;"", AI232=""), "未入力", "入力済")</f>
        <v>入力済</v>
      </c>
      <c r="AT232" s="828" t="str">
        <f>IF(AND(P232&lt;&gt;"", P232&lt;&gt;"処遇改善加算Ⅳ", AJ232=""), "未入力", "入力済")</f>
        <v>入力済</v>
      </c>
      <c r="AU232" s="828" t="str">
        <f>IFERROR(VLOOKUP(K232, 【参考】数式用３!$BB$5:$BC$48, 2, FALSE), "")</f>
        <v/>
      </c>
      <c r="AV232" s="828" t="str">
        <f>IF(AND(P232&lt;&gt;"処遇改善加算Ⅲ",P232&lt;&gt;"処遇改善加算Ⅳ", P232&lt;&gt;"", AU232&lt;&gt;"対象外"), 1,"")</f>
        <v/>
      </c>
      <c r="AW232" s="828"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5"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5"/>
      <c r="AR233" s="828"/>
      <c r="AS233" s="828"/>
      <c r="AT233" s="828"/>
      <c r="AU233" s="828"/>
      <c r="AV233" s="828"/>
      <c r="AW233" s="828"/>
      <c r="AX233" s="1091"/>
      <c r="AY233" s="1089"/>
      <c r="AZ233"/>
      <c r="BA233"/>
      <c r="BB233"/>
      <c r="BC233"/>
      <c r="BD233"/>
      <c r="BE233"/>
      <c r="BF233"/>
      <c r="BG233"/>
    </row>
    <row r="234" spans="1:59" ht="14.45"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5"/>
      <c r="AR234" s="828"/>
      <c r="AS234" s="828"/>
      <c r="AT234" s="828"/>
      <c r="AU234" s="828"/>
      <c r="AV234" s="828"/>
      <c r="AW234" s="828"/>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6"/>
      <c r="AR235" s="828"/>
      <c r="AS235" s="828"/>
      <c r="AT235" s="828"/>
      <c r="AU235" s="828"/>
      <c r="AV235" s="828"/>
      <c r="AW235" s="828"/>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904" t="str">
        <f>IFERROR((VLOOKUP(N236, 【参考】数式用３!$BE$5:$BE$13, 1,FALSE)), "対象外")</f>
        <v>対象外</v>
      </c>
      <c r="AR236" s="828" t="str">
        <f>IF(AG236&lt;&gt;"",IF(AH236="○","入力済","未入力"),"")</f>
        <v/>
      </c>
      <c r="AS236" s="828" t="str">
        <f>IF(AND(P236&lt;&gt;"", AI236=""), "未入力", "入力済")</f>
        <v>入力済</v>
      </c>
      <c r="AT236" s="828" t="str">
        <f>IF(AND(P236&lt;&gt;"", P236&lt;&gt;"処遇改善加算Ⅳ", AJ236=""), "未入力", "入力済")</f>
        <v>入力済</v>
      </c>
      <c r="AU236" s="828" t="str">
        <f>IFERROR(VLOOKUP(K236, 【参考】数式用３!$BB$5:$BC$48, 2, FALSE), "")</f>
        <v/>
      </c>
      <c r="AV236" s="828" t="str">
        <f>IF(AND(P236&lt;&gt;"処遇改善加算Ⅲ",P236&lt;&gt;"処遇改善加算Ⅳ", P236&lt;&gt;"", AU236&lt;&gt;"対象外"), 1,"")</f>
        <v/>
      </c>
      <c r="AW236" s="828"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5"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5"/>
      <c r="AR237" s="828"/>
      <c r="AS237" s="828"/>
      <c r="AT237" s="828"/>
      <c r="AU237" s="828"/>
      <c r="AV237" s="828"/>
      <c r="AW237" s="828"/>
      <c r="AX237" s="1091"/>
      <c r="AY237" s="1089"/>
      <c r="AZ237"/>
      <c r="BA237"/>
      <c r="BB237"/>
      <c r="BC237"/>
      <c r="BD237"/>
      <c r="BE237"/>
      <c r="BF237"/>
      <c r="BG237"/>
    </row>
    <row r="238" spans="1:59" ht="14.45"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5"/>
      <c r="AR238" s="828"/>
      <c r="AS238" s="828"/>
      <c r="AT238" s="828"/>
      <c r="AU238" s="828"/>
      <c r="AV238" s="828"/>
      <c r="AW238" s="828"/>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6"/>
      <c r="AR239" s="828"/>
      <c r="AS239" s="828"/>
      <c r="AT239" s="828"/>
      <c r="AU239" s="828"/>
      <c r="AV239" s="828"/>
      <c r="AW239" s="828"/>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904" t="str">
        <f>IFERROR((VLOOKUP(N240, 【参考】数式用３!$BE$5:$BE$13, 1,FALSE)), "対象外")</f>
        <v>対象外</v>
      </c>
      <c r="AR240" s="828" t="str">
        <f>IF(AG240&lt;&gt;"",IF(AH240="○","入力済","未入力"),"")</f>
        <v/>
      </c>
      <c r="AS240" s="828" t="str">
        <f>IF(AND(P240&lt;&gt;"", AI240=""), "未入力", "入力済")</f>
        <v>入力済</v>
      </c>
      <c r="AT240" s="828" t="str">
        <f>IF(AND(P240&lt;&gt;"", P240&lt;&gt;"処遇改善加算Ⅳ", AJ240=""), "未入力", "入力済")</f>
        <v>入力済</v>
      </c>
      <c r="AU240" s="828" t="str">
        <f>IFERROR(VLOOKUP(K240, 【参考】数式用３!$BB$5:$BC$48, 2, FALSE), "")</f>
        <v/>
      </c>
      <c r="AV240" s="828" t="str">
        <f>IF(AND(P240&lt;&gt;"処遇改善加算Ⅲ",P240&lt;&gt;"処遇改善加算Ⅳ", P240&lt;&gt;"", AU240&lt;&gt;"対象外"), 1,"")</f>
        <v/>
      </c>
      <c r="AW240" s="828"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5"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5"/>
      <c r="AR241" s="828"/>
      <c r="AS241" s="828"/>
      <c r="AT241" s="828"/>
      <c r="AU241" s="828"/>
      <c r="AV241" s="828"/>
      <c r="AW241" s="828"/>
      <c r="AX241" s="1091"/>
      <c r="AY241" s="1089"/>
      <c r="AZ241"/>
      <c r="BA241"/>
      <c r="BB241"/>
      <c r="BC241"/>
      <c r="BD241"/>
      <c r="BE241"/>
      <c r="BF241"/>
      <c r="BG241"/>
    </row>
    <row r="242" spans="1:59" ht="14.45"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5"/>
      <c r="AR242" s="828"/>
      <c r="AS242" s="828"/>
      <c r="AT242" s="828"/>
      <c r="AU242" s="828"/>
      <c r="AV242" s="828"/>
      <c r="AW242" s="828"/>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6"/>
      <c r="AR243" s="828"/>
      <c r="AS243" s="828"/>
      <c r="AT243" s="828"/>
      <c r="AU243" s="828"/>
      <c r="AV243" s="828"/>
      <c r="AW243" s="828"/>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904" t="str">
        <f>IFERROR((VLOOKUP(N244, 【参考】数式用３!$BE$5:$BE$13, 1,FALSE)), "対象外")</f>
        <v>対象外</v>
      </c>
      <c r="AR244" s="828" t="str">
        <f>IF(AG244&lt;&gt;"",IF(AH244="○","入力済","未入力"),"")</f>
        <v/>
      </c>
      <c r="AS244" s="828" t="str">
        <f>IF(AND(P244&lt;&gt;"", AI244=""), "未入力", "入力済")</f>
        <v>入力済</v>
      </c>
      <c r="AT244" s="828" t="str">
        <f>IF(AND(P244&lt;&gt;"", P244&lt;&gt;"処遇改善加算Ⅳ", AJ244=""), "未入力", "入力済")</f>
        <v>入力済</v>
      </c>
      <c r="AU244" s="828" t="str">
        <f>IFERROR(VLOOKUP(K244, 【参考】数式用３!$BB$5:$BC$48, 2, FALSE), "")</f>
        <v/>
      </c>
      <c r="AV244" s="828" t="str">
        <f>IF(AND(P244&lt;&gt;"処遇改善加算Ⅲ",P244&lt;&gt;"処遇改善加算Ⅳ", P244&lt;&gt;"", AU244&lt;&gt;"対象外"), 1,"")</f>
        <v/>
      </c>
      <c r="AW244" s="828"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5"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5"/>
      <c r="AR245" s="828"/>
      <c r="AS245" s="828"/>
      <c r="AT245" s="828"/>
      <c r="AU245" s="828"/>
      <c r="AV245" s="828"/>
      <c r="AW245" s="828"/>
      <c r="AX245" s="1091"/>
      <c r="AY245" s="1089"/>
      <c r="AZ245"/>
      <c r="BA245"/>
      <c r="BB245"/>
      <c r="BC245"/>
      <c r="BD245"/>
      <c r="BE245"/>
      <c r="BF245"/>
      <c r="BG245"/>
    </row>
    <row r="246" spans="1:59" ht="14.45"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5"/>
      <c r="AR246" s="828"/>
      <c r="AS246" s="828"/>
      <c r="AT246" s="828"/>
      <c r="AU246" s="828"/>
      <c r="AV246" s="828"/>
      <c r="AW246" s="828"/>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6"/>
      <c r="AR247" s="828"/>
      <c r="AS247" s="828"/>
      <c r="AT247" s="828"/>
      <c r="AU247" s="828"/>
      <c r="AV247" s="828"/>
      <c r="AW247" s="828"/>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904" t="str">
        <f>IFERROR((VLOOKUP(N248, 【参考】数式用３!$BE$5:$BE$13, 1,FALSE)), "対象外")</f>
        <v>対象外</v>
      </c>
      <c r="AR248" s="828" t="str">
        <f>IF(AG248&lt;&gt;"",IF(AH248="○","入力済","未入力"),"")</f>
        <v/>
      </c>
      <c r="AS248" s="828" t="str">
        <f>IF(AND(P248&lt;&gt;"", AI248=""), "未入力", "入力済")</f>
        <v>入力済</v>
      </c>
      <c r="AT248" s="828" t="str">
        <f>IF(AND(P248&lt;&gt;"", P248&lt;&gt;"処遇改善加算Ⅳ", AJ248=""), "未入力", "入力済")</f>
        <v>入力済</v>
      </c>
      <c r="AU248" s="828" t="str">
        <f>IFERROR(VLOOKUP(K248, 【参考】数式用３!$BB$5:$BC$48, 2, FALSE), "")</f>
        <v/>
      </c>
      <c r="AV248" s="828" t="str">
        <f>IF(AND(P248&lt;&gt;"処遇改善加算Ⅲ",P248&lt;&gt;"処遇改善加算Ⅳ", P248&lt;&gt;"", AU248&lt;&gt;"対象外"), 1,"")</f>
        <v/>
      </c>
      <c r="AW248" s="828"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5"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5"/>
      <c r="AR249" s="828"/>
      <c r="AS249" s="828"/>
      <c r="AT249" s="828"/>
      <c r="AU249" s="828"/>
      <c r="AV249" s="828"/>
      <c r="AW249" s="828"/>
      <c r="AX249" s="1091"/>
      <c r="AY249" s="1089"/>
      <c r="AZ249"/>
      <c r="BA249"/>
      <c r="BB249"/>
      <c r="BC249"/>
      <c r="BD249"/>
      <c r="BE249"/>
      <c r="BF249"/>
      <c r="BG249"/>
    </row>
    <row r="250" spans="1:59" ht="14.45"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5"/>
      <c r="AR250" s="828"/>
      <c r="AS250" s="828"/>
      <c r="AT250" s="828"/>
      <c r="AU250" s="828"/>
      <c r="AV250" s="828"/>
      <c r="AW250" s="828"/>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6"/>
      <c r="AR251" s="828"/>
      <c r="AS251" s="828"/>
      <c r="AT251" s="828"/>
      <c r="AU251" s="828"/>
      <c r="AV251" s="828"/>
      <c r="AW251" s="828"/>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904" t="str">
        <f>IFERROR((VLOOKUP(N252, 【参考】数式用３!$BE$5:$BE$13, 1,FALSE)), "対象外")</f>
        <v>対象外</v>
      </c>
      <c r="AR252" s="828" t="str">
        <f>IF(AG252&lt;&gt;"",IF(AH252="○","入力済","未入力"),"")</f>
        <v/>
      </c>
      <c r="AS252" s="828" t="str">
        <f>IF(AND(P252&lt;&gt;"", AI252=""), "未入力", "入力済")</f>
        <v>入力済</v>
      </c>
      <c r="AT252" s="828" t="str">
        <f>IF(AND(P252&lt;&gt;"", P252&lt;&gt;"処遇改善加算Ⅳ", AJ252=""), "未入力", "入力済")</f>
        <v>入力済</v>
      </c>
      <c r="AU252" s="828" t="str">
        <f>IFERROR(VLOOKUP(K252, 【参考】数式用３!$BB$5:$BC$48, 2, FALSE), "")</f>
        <v/>
      </c>
      <c r="AV252" s="828" t="str">
        <f>IF(AND(P252&lt;&gt;"処遇改善加算Ⅲ",P252&lt;&gt;"処遇改善加算Ⅳ", P252&lt;&gt;"", AU252&lt;&gt;"対象外"), 1,"")</f>
        <v/>
      </c>
      <c r="AW252" s="828"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5"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5"/>
      <c r="AR253" s="828"/>
      <c r="AS253" s="828"/>
      <c r="AT253" s="828"/>
      <c r="AU253" s="828"/>
      <c r="AV253" s="828"/>
      <c r="AW253" s="828"/>
      <c r="AX253" s="1091"/>
      <c r="AY253" s="1089"/>
      <c r="AZ253"/>
      <c r="BA253"/>
      <c r="BB253"/>
      <c r="BC253"/>
      <c r="BD253"/>
      <c r="BE253"/>
      <c r="BF253"/>
      <c r="BG253"/>
    </row>
    <row r="254" spans="1:59" ht="14.45"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5"/>
      <c r="AR254" s="828"/>
      <c r="AS254" s="828"/>
      <c r="AT254" s="828"/>
      <c r="AU254" s="828"/>
      <c r="AV254" s="828"/>
      <c r="AW254" s="828"/>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6"/>
      <c r="AR255" s="828"/>
      <c r="AS255" s="828"/>
      <c r="AT255" s="828"/>
      <c r="AU255" s="828"/>
      <c r="AV255" s="828"/>
      <c r="AW255" s="828"/>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904" t="str">
        <f>IFERROR((VLOOKUP(N256, 【参考】数式用３!$BE$5:$BE$13, 1,FALSE)), "対象外")</f>
        <v>対象外</v>
      </c>
      <c r="AR256" s="828" t="str">
        <f>IF(AG256&lt;&gt;"",IF(AH256="○","入力済","未入力"),"")</f>
        <v/>
      </c>
      <c r="AS256" s="828" t="str">
        <f>IF(AND(P256&lt;&gt;"", AI256=""), "未入力", "入力済")</f>
        <v>入力済</v>
      </c>
      <c r="AT256" s="828" t="str">
        <f>IF(AND(P256&lt;&gt;"", P256&lt;&gt;"処遇改善加算Ⅳ", AJ256=""), "未入力", "入力済")</f>
        <v>入力済</v>
      </c>
      <c r="AU256" s="828" t="str">
        <f>IFERROR(VLOOKUP(K256, 【参考】数式用３!$BB$5:$BC$48, 2, FALSE), "")</f>
        <v/>
      </c>
      <c r="AV256" s="828" t="str">
        <f>IF(AND(P256&lt;&gt;"処遇改善加算Ⅲ",P256&lt;&gt;"処遇改善加算Ⅳ", P256&lt;&gt;"", AU256&lt;&gt;"対象外"), 1,"")</f>
        <v/>
      </c>
      <c r="AW256" s="828"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5"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5"/>
      <c r="AR257" s="828"/>
      <c r="AS257" s="828"/>
      <c r="AT257" s="828"/>
      <c r="AU257" s="828"/>
      <c r="AV257" s="828"/>
      <c r="AW257" s="828"/>
      <c r="AX257" s="1091"/>
      <c r="AY257" s="1089"/>
      <c r="AZ257"/>
      <c r="BA257"/>
      <c r="BB257"/>
      <c r="BC257"/>
      <c r="BD257"/>
      <c r="BE257"/>
      <c r="BF257"/>
      <c r="BG257"/>
    </row>
    <row r="258" spans="1:59" ht="14.45"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5"/>
      <c r="AR258" s="828"/>
      <c r="AS258" s="828"/>
      <c r="AT258" s="828"/>
      <c r="AU258" s="828"/>
      <c r="AV258" s="828"/>
      <c r="AW258" s="828"/>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6"/>
      <c r="AR259" s="828"/>
      <c r="AS259" s="828"/>
      <c r="AT259" s="828"/>
      <c r="AU259" s="828"/>
      <c r="AV259" s="828"/>
      <c r="AW259" s="828"/>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904" t="str">
        <f>IFERROR((VLOOKUP(N260, 【参考】数式用３!$BE$5:$BE$13, 1,FALSE)), "対象外")</f>
        <v>対象外</v>
      </c>
      <c r="AR260" s="828" t="str">
        <f>IF(AG260&lt;&gt;"",IF(AH260="○","入力済","未入力"),"")</f>
        <v/>
      </c>
      <c r="AS260" s="828" t="str">
        <f>IF(AND(P260&lt;&gt;"", AI260=""), "未入力", "入力済")</f>
        <v>入力済</v>
      </c>
      <c r="AT260" s="828" t="str">
        <f>IF(AND(P260&lt;&gt;"", P260&lt;&gt;"処遇改善加算Ⅳ", AJ260=""), "未入力", "入力済")</f>
        <v>入力済</v>
      </c>
      <c r="AU260" s="828" t="str">
        <f>IFERROR(VLOOKUP(K260, 【参考】数式用３!$BB$5:$BC$48, 2, FALSE), "")</f>
        <v/>
      </c>
      <c r="AV260" s="828" t="str">
        <f>IF(AND(P260&lt;&gt;"処遇改善加算Ⅲ",P260&lt;&gt;"処遇改善加算Ⅳ", P260&lt;&gt;"", AU260&lt;&gt;"対象外"), 1,"")</f>
        <v/>
      </c>
      <c r="AW260" s="828"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5"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5"/>
      <c r="AR261" s="828"/>
      <c r="AS261" s="828"/>
      <c r="AT261" s="828"/>
      <c r="AU261" s="828"/>
      <c r="AV261" s="828"/>
      <c r="AW261" s="828"/>
      <c r="AX261" s="1091"/>
      <c r="AY261" s="1089"/>
      <c r="AZ261"/>
      <c r="BA261"/>
      <c r="BB261"/>
      <c r="BC261"/>
      <c r="BD261"/>
      <c r="BE261"/>
      <c r="BF261"/>
      <c r="BG261"/>
    </row>
    <row r="262" spans="1:59" ht="14.45"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5"/>
      <c r="AR262" s="828"/>
      <c r="AS262" s="828"/>
      <c r="AT262" s="828"/>
      <c r="AU262" s="828"/>
      <c r="AV262" s="828"/>
      <c r="AW262" s="828"/>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6"/>
      <c r="AR263" s="828"/>
      <c r="AS263" s="828"/>
      <c r="AT263" s="828"/>
      <c r="AU263" s="828"/>
      <c r="AV263" s="828"/>
      <c r="AW263" s="828"/>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904" t="str">
        <f>IFERROR((VLOOKUP(N264, 【参考】数式用３!$BE$5:$BE$13, 1,FALSE)), "対象外")</f>
        <v>対象外</v>
      </c>
      <c r="AR264" s="828" t="str">
        <f>IF(AG264&lt;&gt;"",IF(AH264="○","入力済","未入力"),"")</f>
        <v/>
      </c>
      <c r="AS264" s="828" t="str">
        <f>IF(AND(P264&lt;&gt;"", AI264=""), "未入力", "入力済")</f>
        <v>入力済</v>
      </c>
      <c r="AT264" s="828" t="str">
        <f>IF(AND(P264&lt;&gt;"", P264&lt;&gt;"処遇改善加算Ⅳ", AJ264=""), "未入力", "入力済")</f>
        <v>入力済</v>
      </c>
      <c r="AU264" s="828" t="str">
        <f>IFERROR(VLOOKUP(K264, 【参考】数式用３!$BB$5:$BC$48, 2, FALSE), "")</f>
        <v/>
      </c>
      <c r="AV264" s="828" t="str">
        <f>IF(AND(P264&lt;&gt;"処遇改善加算Ⅲ",P264&lt;&gt;"処遇改善加算Ⅳ", P264&lt;&gt;"", AU264&lt;&gt;"対象外"), 1,"")</f>
        <v/>
      </c>
      <c r="AW264" s="828"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5"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5"/>
      <c r="AR265" s="828"/>
      <c r="AS265" s="828"/>
      <c r="AT265" s="828"/>
      <c r="AU265" s="828"/>
      <c r="AV265" s="828"/>
      <c r="AW265" s="828"/>
      <c r="AX265" s="1091"/>
      <c r="AY265" s="1089"/>
      <c r="AZ265"/>
      <c r="BA265"/>
      <c r="BB265"/>
      <c r="BC265"/>
      <c r="BD265"/>
      <c r="BE265"/>
      <c r="BF265"/>
      <c r="BG265"/>
    </row>
    <row r="266" spans="1:59" ht="14.45"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5"/>
      <c r="AR266" s="828"/>
      <c r="AS266" s="828"/>
      <c r="AT266" s="828"/>
      <c r="AU266" s="828"/>
      <c r="AV266" s="828"/>
      <c r="AW266" s="828"/>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6"/>
      <c r="AR267" s="828"/>
      <c r="AS267" s="828"/>
      <c r="AT267" s="828"/>
      <c r="AU267" s="828"/>
      <c r="AV267" s="828"/>
      <c r="AW267" s="828"/>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904" t="str">
        <f>IFERROR((VLOOKUP(N268, 【参考】数式用３!$BE$5:$BE$13, 1,FALSE)), "対象外")</f>
        <v>対象外</v>
      </c>
      <c r="AR268" s="828" t="str">
        <f>IF(AG268&lt;&gt;"",IF(AH268="○","入力済","未入力"),"")</f>
        <v/>
      </c>
      <c r="AS268" s="828" t="str">
        <f>IF(AND(P268&lt;&gt;"", AI268=""), "未入力", "入力済")</f>
        <v>入力済</v>
      </c>
      <c r="AT268" s="828" t="str">
        <f>IF(AND(P268&lt;&gt;"", P268&lt;&gt;"処遇改善加算Ⅳ", AJ268=""), "未入力", "入力済")</f>
        <v>入力済</v>
      </c>
      <c r="AU268" s="828" t="str">
        <f>IFERROR(VLOOKUP(K268, 【参考】数式用３!$BB$5:$BC$48, 2, FALSE), "")</f>
        <v/>
      </c>
      <c r="AV268" s="828" t="str">
        <f>IF(AND(P268&lt;&gt;"処遇改善加算Ⅲ",P268&lt;&gt;"処遇改善加算Ⅳ", P268&lt;&gt;"", AU268&lt;&gt;"対象外"), 1,"")</f>
        <v/>
      </c>
      <c r="AW268" s="828"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5"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5"/>
      <c r="AR269" s="828"/>
      <c r="AS269" s="828"/>
      <c r="AT269" s="828"/>
      <c r="AU269" s="828"/>
      <c r="AV269" s="828"/>
      <c r="AW269" s="828"/>
      <c r="AX269" s="1091"/>
      <c r="AY269" s="1089"/>
      <c r="AZ269"/>
      <c r="BA269"/>
      <c r="BB269"/>
      <c r="BC269"/>
      <c r="BD269"/>
      <c r="BE269"/>
      <c r="BF269"/>
      <c r="BG269"/>
    </row>
    <row r="270" spans="1:59" ht="14.45"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5"/>
      <c r="AR270" s="828"/>
      <c r="AS270" s="828"/>
      <c r="AT270" s="828"/>
      <c r="AU270" s="828"/>
      <c r="AV270" s="828"/>
      <c r="AW270" s="828"/>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6"/>
      <c r="AR271" s="828"/>
      <c r="AS271" s="828"/>
      <c r="AT271" s="828"/>
      <c r="AU271" s="828"/>
      <c r="AV271" s="828"/>
      <c r="AW271" s="828"/>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904" t="str">
        <f>IFERROR((VLOOKUP(N272, 【参考】数式用３!$BE$5:$BE$13, 1,FALSE)), "対象外")</f>
        <v>対象外</v>
      </c>
      <c r="AR272" s="828" t="str">
        <f>IF(AG272&lt;&gt;"",IF(AH272="○","入力済","未入力"),"")</f>
        <v/>
      </c>
      <c r="AS272" s="828" t="str">
        <f>IF(AND(P272&lt;&gt;"", AI272=""), "未入力", "入力済")</f>
        <v>入力済</v>
      </c>
      <c r="AT272" s="828" t="str">
        <f>IF(AND(P272&lt;&gt;"", P272&lt;&gt;"処遇改善加算Ⅳ", AJ272=""), "未入力", "入力済")</f>
        <v>入力済</v>
      </c>
      <c r="AU272" s="828" t="str">
        <f>IFERROR(VLOOKUP(K272, 【参考】数式用３!$BB$5:$BC$48, 2, FALSE), "")</f>
        <v/>
      </c>
      <c r="AV272" s="828" t="str">
        <f>IF(AND(P272&lt;&gt;"処遇改善加算Ⅲ",P272&lt;&gt;"処遇改善加算Ⅳ", P272&lt;&gt;"", AU272&lt;&gt;"対象外"), 1,"")</f>
        <v/>
      </c>
      <c r="AW272" s="828"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5"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5"/>
      <c r="AR273" s="828"/>
      <c r="AS273" s="828"/>
      <c r="AT273" s="828"/>
      <c r="AU273" s="828"/>
      <c r="AV273" s="828"/>
      <c r="AW273" s="828"/>
      <c r="AX273" s="1091"/>
      <c r="AY273" s="1089"/>
      <c r="AZ273"/>
      <c r="BA273"/>
      <c r="BB273"/>
      <c r="BC273"/>
      <c r="BD273"/>
      <c r="BE273"/>
      <c r="BF273"/>
      <c r="BG273"/>
    </row>
    <row r="274" spans="1:59" ht="14.45"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5"/>
      <c r="AR274" s="828"/>
      <c r="AS274" s="828"/>
      <c r="AT274" s="828"/>
      <c r="AU274" s="828"/>
      <c r="AV274" s="828"/>
      <c r="AW274" s="828"/>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6"/>
      <c r="AR275" s="828"/>
      <c r="AS275" s="828"/>
      <c r="AT275" s="828"/>
      <c r="AU275" s="828"/>
      <c r="AV275" s="828"/>
      <c r="AW275" s="828"/>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904" t="str">
        <f>IFERROR((VLOOKUP(N276, 【参考】数式用３!$BE$5:$BE$13, 1,FALSE)), "対象外")</f>
        <v>対象外</v>
      </c>
      <c r="AR276" s="828" t="str">
        <f>IF(AG276&lt;&gt;"",IF(AH276="○","入力済","未入力"),"")</f>
        <v/>
      </c>
      <c r="AS276" s="828" t="str">
        <f>IF(AND(P276&lt;&gt;"", AI276=""), "未入力", "入力済")</f>
        <v>入力済</v>
      </c>
      <c r="AT276" s="828" t="str">
        <f>IF(AND(P276&lt;&gt;"", P276&lt;&gt;"処遇改善加算Ⅳ", AJ276=""), "未入力", "入力済")</f>
        <v>入力済</v>
      </c>
      <c r="AU276" s="828" t="str">
        <f>IFERROR(VLOOKUP(K276, 【参考】数式用３!$BB$5:$BC$48, 2, FALSE), "")</f>
        <v/>
      </c>
      <c r="AV276" s="828" t="str">
        <f>IF(AND(P276&lt;&gt;"処遇改善加算Ⅲ",P276&lt;&gt;"処遇改善加算Ⅳ", P276&lt;&gt;"", AU276&lt;&gt;"対象外"), 1,"")</f>
        <v/>
      </c>
      <c r="AW276" s="828"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5"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5"/>
      <c r="AR277" s="828"/>
      <c r="AS277" s="828"/>
      <c r="AT277" s="828"/>
      <c r="AU277" s="828"/>
      <c r="AV277" s="828"/>
      <c r="AW277" s="828"/>
      <c r="AX277" s="1091"/>
      <c r="AY277" s="1089"/>
      <c r="AZ277"/>
      <c r="BA277"/>
      <c r="BB277"/>
      <c r="BC277"/>
      <c r="BD277"/>
      <c r="BE277"/>
      <c r="BF277"/>
      <c r="BG277"/>
    </row>
    <row r="278" spans="1:59" ht="14.45"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5"/>
      <c r="AR278" s="828"/>
      <c r="AS278" s="828"/>
      <c r="AT278" s="828"/>
      <c r="AU278" s="828"/>
      <c r="AV278" s="828"/>
      <c r="AW278" s="828"/>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6"/>
      <c r="AR279" s="828"/>
      <c r="AS279" s="828"/>
      <c r="AT279" s="828"/>
      <c r="AU279" s="828"/>
      <c r="AV279" s="828"/>
      <c r="AW279" s="828"/>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904" t="str">
        <f>IFERROR((VLOOKUP(N280, 【参考】数式用３!$BE$5:$BE$13, 1,FALSE)), "対象外")</f>
        <v>対象外</v>
      </c>
      <c r="AR280" s="828" t="str">
        <f>IF(AG280&lt;&gt;"",IF(AH280="○","入力済","未入力"),"")</f>
        <v/>
      </c>
      <c r="AS280" s="828" t="str">
        <f>IF(AND(P280&lt;&gt;"", AI280=""), "未入力", "入力済")</f>
        <v>入力済</v>
      </c>
      <c r="AT280" s="828" t="str">
        <f>IF(AND(P280&lt;&gt;"", P280&lt;&gt;"処遇改善加算Ⅳ", AJ280=""), "未入力", "入力済")</f>
        <v>入力済</v>
      </c>
      <c r="AU280" s="828" t="str">
        <f>IFERROR(VLOOKUP(K280, 【参考】数式用３!$BB$5:$BC$48, 2, FALSE), "")</f>
        <v/>
      </c>
      <c r="AV280" s="828" t="str">
        <f>IF(AND(P280&lt;&gt;"処遇改善加算Ⅲ",P280&lt;&gt;"処遇改善加算Ⅳ", P280&lt;&gt;"", AU280&lt;&gt;"対象外"), 1,"")</f>
        <v/>
      </c>
      <c r="AW280" s="828"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5"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5"/>
      <c r="AR281" s="828"/>
      <c r="AS281" s="828"/>
      <c r="AT281" s="828"/>
      <c r="AU281" s="828"/>
      <c r="AV281" s="828"/>
      <c r="AW281" s="828"/>
      <c r="AX281" s="1091"/>
      <c r="AY281" s="1089"/>
      <c r="AZ281"/>
      <c r="BA281"/>
      <c r="BB281"/>
      <c r="BC281"/>
      <c r="BD281"/>
      <c r="BE281"/>
      <c r="BF281"/>
      <c r="BG281"/>
    </row>
    <row r="282" spans="1:59" ht="14.45"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5"/>
      <c r="AR282" s="828"/>
      <c r="AS282" s="828"/>
      <c r="AT282" s="828"/>
      <c r="AU282" s="828"/>
      <c r="AV282" s="828"/>
      <c r="AW282" s="828"/>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6"/>
      <c r="AR283" s="828"/>
      <c r="AS283" s="828"/>
      <c r="AT283" s="828"/>
      <c r="AU283" s="828"/>
      <c r="AV283" s="828"/>
      <c r="AW283" s="828"/>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904" t="str">
        <f>IFERROR((VLOOKUP(N284, 【参考】数式用３!$BE$5:$BE$13, 1,FALSE)), "対象外")</f>
        <v>対象外</v>
      </c>
      <c r="AR284" s="828" t="str">
        <f>IF(AG284&lt;&gt;"",IF(AH284="○","入力済","未入力"),"")</f>
        <v/>
      </c>
      <c r="AS284" s="828" t="str">
        <f>IF(AND(P284&lt;&gt;"", AI284=""), "未入力", "入力済")</f>
        <v>入力済</v>
      </c>
      <c r="AT284" s="828" t="str">
        <f>IF(AND(P284&lt;&gt;"", P284&lt;&gt;"処遇改善加算Ⅳ", AJ284=""), "未入力", "入力済")</f>
        <v>入力済</v>
      </c>
      <c r="AU284" s="828" t="str">
        <f>IFERROR(VLOOKUP(K284, 【参考】数式用３!$BB$5:$BC$48, 2, FALSE), "")</f>
        <v/>
      </c>
      <c r="AV284" s="828" t="str">
        <f>IF(AND(P284&lt;&gt;"処遇改善加算Ⅲ",P284&lt;&gt;"処遇改善加算Ⅳ", P284&lt;&gt;"", AU284&lt;&gt;"対象外"), 1,"")</f>
        <v/>
      </c>
      <c r="AW284" s="828"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5"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5"/>
      <c r="AR285" s="828"/>
      <c r="AS285" s="828"/>
      <c r="AT285" s="828"/>
      <c r="AU285" s="828"/>
      <c r="AV285" s="828"/>
      <c r="AW285" s="828"/>
      <c r="AX285" s="1091"/>
      <c r="AY285" s="1089"/>
      <c r="AZ285"/>
      <c r="BA285"/>
      <c r="BB285"/>
      <c r="BC285"/>
      <c r="BD285"/>
      <c r="BE285"/>
      <c r="BF285"/>
      <c r="BG285"/>
    </row>
    <row r="286" spans="1:59" ht="14.45"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5"/>
      <c r="AR286" s="828"/>
      <c r="AS286" s="828"/>
      <c r="AT286" s="828"/>
      <c r="AU286" s="828"/>
      <c r="AV286" s="828"/>
      <c r="AW286" s="828"/>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6"/>
      <c r="AR287" s="828"/>
      <c r="AS287" s="828"/>
      <c r="AT287" s="828"/>
      <c r="AU287" s="828"/>
      <c r="AV287" s="828"/>
      <c r="AW287" s="828"/>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904" t="str">
        <f>IFERROR((VLOOKUP(N288, 【参考】数式用３!$BE$5:$BE$13, 1,FALSE)), "対象外")</f>
        <v>対象外</v>
      </c>
      <c r="AR288" s="828" t="str">
        <f>IF(AG288&lt;&gt;"",IF(AH288="○","入力済","未入力"),"")</f>
        <v/>
      </c>
      <c r="AS288" s="828" t="str">
        <f>IF(AND(P288&lt;&gt;"", AI288=""), "未入力", "入力済")</f>
        <v>入力済</v>
      </c>
      <c r="AT288" s="828" t="str">
        <f>IF(AND(P288&lt;&gt;"", P288&lt;&gt;"処遇改善加算Ⅳ", AJ288=""), "未入力", "入力済")</f>
        <v>入力済</v>
      </c>
      <c r="AU288" s="828" t="str">
        <f>IFERROR(VLOOKUP(K288, 【参考】数式用３!$BB$5:$BC$48, 2, FALSE), "")</f>
        <v/>
      </c>
      <c r="AV288" s="828" t="str">
        <f>IF(AND(P288&lt;&gt;"処遇改善加算Ⅲ",P288&lt;&gt;"処遇改善加算Ⅳ", P288&lt;&gt;"", AU288&lt;&gt;"対象外"), 1,"")</f>
        <v/>
      </c>
      <c r="AW288" s="828"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5"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5"/>
      <c r="AR289" s="828"/>
      <c r="AS289" s="828"/>
      <c r="AT289" s="828"/>
      <c r="AU289" s="828"/>
      <c r="AV289" s="828"/>
      <c r="AW289" s="828"/>
      <c r="AX289" s="1091"/>
      <c r="AY289" s="1089"/>
      <c r="AZ289"/>
      <c r="BA289"/>
      <c r="BB289"/>
      <c r="BC289"/>
      <c r="BD289"/>
      <c r="BE289"/>
      <c r="BF289"/>
      <c r="BG289"/>
    </row>
    <row r="290" spans="1:59" ht="14.45"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5"/>
      <c r="AR290" s="828"/>
      <c r="AS290" s="828"/>
      <c r="AT290" s="828"/>
      <c r="AU290" s="828"/>
      <c r="AV290" s="828"/>
      <c r="AW290" s="828"/>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6"/>
      <c r="AR291" s="828"/>
      <c r="AS291" s="828"/>
      <c r="AT291" s="828"/>
      <c r="AU291" s="828"/>
      <c r="AV291" s="828"/>
      <c r="AW291" s="828"/>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904" t="str">
        <f>IFERROR((VLOOKUP(N292, 【参考】数式用３!$BE$5:$BE$13, 1,FALSE)), "対象外")</f>
        <v>対象外</v>
      </c>
      <c r="AR292" s="828" t="str">
        <f>IF(AG292&lt;&gt;"",IF(AH292="○","入力済","未入力"),"")</f>
        <v/>
      </c>
      <c r="AS292" s="828" t="str">
        <f>IF(AND(P292&lt;&gt;"", AI292=""), "未入力", "入力済")</f>
        <v>入力済</v>
      </c>
      <c r="AT292" s="828" t="str">
        <f>IF(AND(P292&lt;&gt;"", P292&lt;&gt;"処遇改善加算Ⅳ", AJ292=""), "未入力", "入力済")</f>
        <v>入力済</v>
      </c>
      <c r="AU292" s="828" t="str">
        <f>IFERROR(VLOOKUP(K292, 【参考】数式用３!$BB$5:$BC$48, 2, FALSE), "")</f>
        <v/>
      </c>
      <c r="AV292" s="828" t="str">
        <f>IF(AND(P292&lt;&gt;"処遇改善加算Ⅲ",P292&lt;&gt;"処遇改善加算Ⅳ", P292&lt;&gt;"", AU292&lt;&gt;"対象外"), 1,"")</f>
        <v/>
      </c>
      <c r="AW292" s="828"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5"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5"/>
      <c r="AR293" s="828"/>
      <c r="AS293" s="828"/>
      <c r="AT293" s="828"/>
      <c r="AU293" s="828"/>
      <c r="AV293" s="828"/>
      <c r="AW293" s="828"/>
      <c r="AX293" s="1091"/>
      <c r="AY293" s="1089"/>
      <c r="AZ293"/>
      <c r="BA293"/>
      <c r="BB293"/>
      <c r="BC293"/>
      <c r="BD293"/>
      <c r="BE293"/>
      <c r="BF293"/>
      <c r="BG293"/>
    </row>
    <row r="294" spans="1:59" ht="14.45"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5"/>
      <c r="AR294" s="828"/>
      <c r="AS294" s="828"/>
      <c r="AT294" s="828"/>
      <c r="AU294" s="828"/>
      <c r="AV294" s="828"/>
      <c r="AW294" s="828"/>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6"/>
      <c r="AR295" s="828"/>
      <c r="AS295" s="828"/>
      <c r="AT295" s="828"/>
      <c r="AU295" s="828"/>
      <c r="AV295" s="828"/>
      <c r="AW295" s="828"/>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904" t="str">
        <f>IFERROR((VLOOKUP(N296, 【参考】数式用３!$BE$5:$BE$13, 1,FALSE)), "対象外")</f>
        <v>対象外</v>
      </c>
      <c r="AR296" s="828" t="str">
        <f>IF(AG296&lt;&gt;"",IF(AH296="○","入力済","未入力"),"")</f>
        <v/>
      </c>
      <c r="AS296" s="828" t="str">
        <f>IF(AND(P296&lt;&gt;"", AI296=""), "未入力", "入力済")</f>
        <v>入力済</v>
      </c>
      <c r="AT296" s="828" t="str">
        <f>IF(AND(P296&lt;&gt;"", P296&lt;&gt;"処遇改善加算Ⅳ", AJ296=""), "未入力", "入力済")</f>
        <v>入力済</v>
      </c>
      <c r="AU296" s="828" t="str">
        <f>IFERROR(VLOOKUP(K296, 【参考】数式用３!$BB$5:$BC$48, 2, FALSE), "")</f>
        <v/>
      </c>
      <c r="AV296" s="828" t="str">
        <f>IF(AND(P296&lt;&gt;"処遇改善加算Ⅲ",P296&lt;&gt;"処遇改善加算Ⅳ", P296&lt;&gt;"", AU296&lt;&gt;"対象外"), 1,"")</f>
        <v/>
      </c>
      <c r="AW296" s="828"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5"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5"/>
      <c r="AR297" s="828"/>
      <c r="AS297" s="828"/>
      <c r="AT297" s="828"/>
      <c r="AU297" s="828"/>
      <c r="AV297" s="828"/>
      <c r="AW297" s="828"/>
      <c r="AX297" s="1091"/>
      <c r="AY297" s="1089"/>
      <c r="AZ297"/>
      <c r="BA297"/>
      <c r="BB297"/>
      <c r="BC297"/>
      <c r="BD297"/>
      <c r="BE297"/>
      <c r="BF297"/>
      <c r="BG297"/>
    </row>
    <row r="298" spans="1:59" ht="14.45"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5"/>
      <c r="AR298" s="828"/>
      <c r="AS298" s="828"/>
      <c r="AT298" s="828"/>
      <c r="AU298" s="828"/>
      <c r="AV298" s="828"/>
      <c r="AW298" s="828"/>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6"/>
      <c r="AR299" s="828"/>
      <c r="AS299" s="828"/>
      <c r="AT299" s="828"/>
      <c r="AU299" s="828"/>
      <c r="AV299" s="828"/>
      <c r="AW299" s="828"/>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904" t="str">
        <f>IFERROR((VLOOKUP(N300, 【参考】数式用３!$BE$5:$BE$13, 1,FALSE)), "対象外")</f>
        <v>対象外</v>
      </c>
      <c r="AR300" s="828" t="str">
        <f>IF(AG300&lt;&gt;"",IF(AH300="○","入力済","未入力"),"")</f>
        <v/>
      </c>
      <c r="AS300" s="828" t="str">
        <f>IF(AND(P300&lt;&gt;"", AI300=""), "未入力", "入力済")</f>
        <v>入力済</v>
      </c>
      <c r="AT300" s="828" t="str">
        <f>IF(AND(P300&lt;&gt;"", P300&lt;&gt;"処遇改善加算Ⅳ", AJ300=""), "未入力", "入力済")</f>
        <v>入力済</v>
      </c>
      <c r="AU300" s="828" t="str">
        <f>IFERROR(VLOOKUP(K300, 【参考】数式用３!$BB$5:$BC$48, 2, FALSE), "")</f>
        <v/>
      </c>
      <c r="AV300" s="828" t="str">
        <f>IF(AND(P300&lt;&gt;"処遇改善加算Ⅲ",P300&lt;&gt;"処遇改善加算Ⅳ", P300&lt;&gt;"", AU300&lt;&gt;"対象外"), 1,"")</f>
        <v/>
      </c>
      <c r="AW300" s="828"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5"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5"/>
      <c r="AR301" s="828"/>
      <c r="AS301" s="828"/>
      <c r="AT301" s="828"/>
      <c r="AU301" s="828"/>
      <c r="AV301" s="828"/>
      <c r="AW301" s="828"/>
      <c r="AX301" s="1091"/>
      <c r="AY301" s="1089"/>
      <c r="AZ301"/>
      <c r="BA301"/>
      <c r="BB301"/>
      <c r="BC301"/>
      <c r="BD301"/>
      <c r="BE301"/>
      <c r="BF301"/>
      <c r="BG301"/>
    </row>
    <row r="302" spans="1:59" ht="14.45"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5"/>
      <c r="AR302" s="828"/>
      <c r="AS302" s="828"/>
      <c r="AT302" s="828"/>
      <c r="AU302" s="828"/>
      <c r="AV302" s="828"/>
      <c r="AW302" s="828"/>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6"/>
      <c r="AR303" s="828"/>
      <c r="AS303" s="828"/>
      <c r="AT303" s="828"/>
      <c r="AU303" s="828"/>
      <c r="AV303" s="828"/>
      <c r="AW303" s="828"/>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904" t="str">
        <f>IFERROR((VLOOKUP(N304, 【参考】数式用３!$BE$5:$BE$13, 1,FALSE)), "対象外")</f>
        <v>対象外</v>
      </c>
      <c r="AR304" s="828" t="str">
        <f>IF(AG304&lt;&gt;"",IF(AH304="○","入力済","未入力"),"")</f>
        <v/>
      </c>
      <c r="AS304" s="828" t="str">
        <f>IF(AND(P304&lt;&gt;"", AI304=""), "未入力", "入力済")</f>
        <v>入力済</v>
      </c>
      <c r="AT304" s="828" t="str">
        <f>IF(AND(P304&lt;&gt;"", P304&lt;&gt;"処遇改善加算Ⅳ", AJ304=""), "未入力", "入力済")</f>
        <v>入力済</v>
      </c>
      <c r="AU304" s="828" t="str">
        <f>IFERROR(VLOOKUP(K304, 【参考】数式用３!$BB$5:$BC$48, 2, FALSE), "")</f>
        <v/>
      </c>
      <c r="AV304" s="828" t="str">
        <f>IF(AND(P304&lt;&gt;"処遇改善加算Ⅲ",P304&lt;&gt;"処遇改善加算Ⅳ", P304&lt;&gt;"", AU304&lt;&gt;"対象外"), 1,"")</f>
        <v/>
      </c>
      <c r="AW304" s="828"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5"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5"/>
      <c r="AR305" s="828"/>
      <c r="AS305" s="828"/>
      <c r="AT305" s="828"/>
      <c r="AU305" s="828"/>
      <c r="AV305" s="828"/>
      <c r="AW305" s="828"/>
      <c r="AX305" s="1091"/>
      <c r="AY305" s="1089"/>
      <c r="AZ305"/>
      <c r="BA305"/>
      <c r="BB305"/>
      <c r="BC305"/>
      <c r="BD305"/>
      <c r="BE305"/>
      <c r="BF305"/>
      <c r="BG305"/>
    </row>
    <row r="306" spans="1:59" ht="14.45"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5"/>
      <c r="AR306" s="828"/>
      <c r="AS306" s="828"/>
      <c r="AT306" s="828"/>
      <c r="AU306" s="828"/>
      <c r="AV306" s="828"/>
      <c r="AW306" s="828"/>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6"/>
      <c r="AR307" s="828"/>
      <c r="AS307" s="828"/>
      <c r="AT307" s="828"/>
      <c r="AU307" s="828"/>
      <c r="AV307" s="828"/>
      <c r="AW307" s="828"/>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904" t="str">
        <f>IFERROR((VLOOKUP(N308, 【参考】数式用３!$BE$5:$BE$13, 1,FALSE)), "対象外")</f>
        <v>対象外</v>
      </c>
      <c r="AR308" s="828" t="str">
        <f>IF(AG308&lt;&gt;"",IF(AH308="○","入力済","未入力"),"")</f>
        <v/>
      </c>
      <c r="AS308" s="828" t="str">
        <f>IF(AND(P308&lt;&gt;"", AI308=""), "未入力", "入力済")</f>
        <v>入力済</v>
      </c>
      <c r="AT308" s="828" t="str">
        <f>IF(AND(P308&lt;&gt;"", P308&lt;&gt;"処遇改善加算Ⅳ", AJ308=""), "未入力", "入力済")</f>
        <v>入力済</v>
      </c>
      <c r="AU308" s="828" t="str">
        <f>IFERROR(VLOOKUP(K308, 【参考】数式用３!$BB$5:$BC$48, 2, FALSE), "")</f>
        <v/>
      </c>
      <c r="AV308" s="828" t="str">
        <f>IF(AND(P308&lt;&gt;"処遇改善加算Ⅲ",P308&lt;&gt;"処遇改善加算Ⅳ", P308&lt;&gt;"", AU308&lt;&gt;"対象外"), 1,"")</f>
        <v/>
      </c>
      <c r="AW308" s="828"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5"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5"/>
      <c r="AR309" s="828"/>
      <c r="AS309" s="828"/>
      <c r="AT309" s="828"/>
      <c r="AU309" s="828"/>
      <c r="AV309" s="828"/>
      <c r="AW309" s="828"/>
      <c r="AX309" s="1091"/>
      <c r="AY309" s="1089"/>
      <c r="AZ309"/>
      <c r="BA309"/>
      <c r="BB309"/>
      <c r="BC309"/>
      <c r="BD309"/>
      <c r="BE309"/>
      <c r="BF309"/>
      <c r="BG309"/>
    </row>
    <row r="310" spans="1:59" ht="14.45"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5"/>
      <c r="AR310" s="828"/>
      <c r="AS310" s="828"/>
      <c r="AT310" s="828"/>
      <c r="AU310" s="828"/>
      <c r="AV310" s="828"/>
      <c r="AW310" s="828"/>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6"/>
      <c r="AR311" s="828"/>
      <c r="AS311" s="828"/>
      <c r="AT311" s="828"/>
      <c r="AU311" s="828"/>
      <c r="AV311" s="828"/>
      <c r="AW311" s="828"/>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904" t="str">
        <f>IFERROR((VLOOKUP(N312, 【参考】数式用３!$BE$5:$BE$13, 1,FALSE)), "対象外")</f>
        <v>対象外</v>
      </c>
      <c r="AR312" s="828" t="str">
        <f>IF(AG312&lt;&gt;"",IF(AH312="○","入力済","未入力"),"")</f>
        <v/>
      </c>
      <c r="AS312" s="828" t="str">
        <f>IF(AND(P312&lt;&gt;"", AI312=""), "未入力", "入力済")</f>
        <v>入力済</v>
      </c>
      <c r="AT312" s="828" t="str">
        <f>IF(AND(P312&lt;&gt;"", P312&lt;&gt;"処遇改善加算Ⅳ", AJ312=""), "未入力", "入力済")</f>
        <v>入力済</v>
      </c>
      <c r="AU312" s="828" t="str">
        <f>IFERROR(VLOOKUP(K312, 【参考】数式用３!$BB$5:$BC$48, 2, FALSE), "")</f>
        <v/>
      </c>
      <c r="AV312" s="828" t="str">
        <f>IF(AND(P312&lt;&gt;"処遇改善加算Ⅲ",P312&lt;&gt;"処遇改善加算Ⅳ", P312&lt;&gt;"", AU312&lt;&gt;"対象外"), 1,"")</f>
        <v/>
      </c>
      <c r="AW312" s="828"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5"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5"/>
      <c r="AR313" s="828"/>
      <c r="AS313" s="828"/>
      <c r="AT313" s="828"/>
      <c r="AU313" s="828"/>
      <c r="AV313" s="828"/>
      <c r="AW313" s="828"/>
      <c r="AX313" s="1091"/>
      <c r="AY313" s="1089"/>
      <c r="AZ313"/>
      <c r="BA313"/>
      <c r="BB313"/>
      <c r="BC313"/>
      <c r="BD313"/>
      <c r="BE313"/>
      <c r="BF313"/>
      <c r="BG313"/>
    </row>
    <row r="314" spans="1:59" ht="14.45"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5"/>
      <c r="AR314" s="828"/>
      <c r="AS314" s="828"/>
      <c r="AT314" s="828"/>
      <c r="AU314" s="828"/>
      <c r="AV314" s="828"/>
      <c r="AW314" s="828"/>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6"/>
      <c r="AR315" s="828"/>
      <c r="AS315" s="828"/>
      <c r="AT315" s="828"/>
      <c r="AU315" s="828"/>
      <c r="AV315" s="828"/>
      <c r="AW315" s="828"/>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904" t="str">
        <f>IFERROR((VLOOKUP(N316, 【参考】数式用３!$BE$5:$BE$13, 1,FALSE)), "対象外")</f>
        <v>対象外</v>
      </c>
      <c r="AR316" s="828" t="str">
        <f>IF(AG316&lt;&gt;"",IF(AH316="○","入力済","未入力"),"")</f>
        <v/>
      </c>
      <c r="AS316" s="828" t="str">
        <f>IF(AND(P316&lt;&gt;"", AI316=""), "未入力", "入力済")</f>
        <v>入力済</v>
      </c>
      <c r="AT316" s="828" t="str">
        <f>IF(AND(P316&lt;&gt;"", P316&lt;&gt;"処遇改善加算Ⅳ", AJ316=""), "未入力", "入力済")</f>
        <v>入力済</v>
      </c>
      <c r="AU316" s="828" t="str">
        <f>IFERROR(VLOOKUP(K316, 【参考】数式用３!$BB$5:$BC$48, 2, FALSE), "")</f>
        <v/>
      </c>
      <c r="AV316" s="828" t="str">
        <f>IF(AND(P316&lt;&gt;"処遇改善加算Ⅲ",P316&lt;&gt;"処遇改善加算Ⅳ", P316&lt;&gt;"", AU316&lt;&gt;"対象外"), 1,"")</f>
        <v/>
      </c>
      <c r="AW316" s="828"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5"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5"/>
      <c r="AR317" s="828"/>
      <c r="AS317" s="828"/>
      <c r="AT317" s="828"/>
      <c r="AU317" s="828"/>
      <c r="AV317" s="828"/>
      <c r="AW317" s="828"/>
      <c r="AX317" s="1091"/>
      <c r="AY317" s="1089"/>
      <c r="AZ317"/>
      <c r="BA317"/>
      <c r="BB317"/>
      <c r="BC317"/>
      <c r="BD317"/>
      <c r="BE317"/>
      <c r="BF317"/>
      <c r="BG317"/>
    </row>
    <row r="318" spans="1:59" ht="14.45"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5"/>
      <c r="AR318" s="828"/>
      <c r="AS318" s="828"/>
      <c r="AT318" s="828"/>
      <c r="AU318" s="828"/>
      <c r="AV318" s="828"/>
      <c r="AW318" s="828"/>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6"/>
      <c r="AR319" s="828"/>
      <c r="AS319" s="828"/>
      <c r="AT319" s="828"/>
      <c r="AU319" s="828"/>
      <c r="AV319" s="828"/>
      <c r="AW319" s="828"/>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904" t="str">
        <f>IFERROR((VLOOKUP(N320, 【参考】数式用３!$BE$5:$BE$13, 1,FALSE)), "対象外")</f>
        <v>対象外</v>
      </c>
      <c r="AR320" s="828" t="str">
        <f>IF(AG320&lt;&gt;"",IF(AH320="○","入力済","未入力"),"")</f>
        <v/>
      </c>
      <c r="AS320" s="828" t="str">
        <f>IF(AND(P320&lt;&gt;"", AI320=""), "未入力", "入力済")</f>
        <v>入力済</v>
      </c>
      <c r="AT320" s="828" t="str">
        <f>IF(AND(P320&lt;&gt;"", P320&lt;&gt;"処遇改善加算Ⅳ", AJ320=""), "未入力", "入力済")</f>
        <v>入力済</v>
      </c>
      <c r="AU320" s="828" t="str">
        <f>IFERROR(VLOOKUP(K320, 【参考】数式用３!$BB$5:$BC$48, 2, FALSE), "")</f>
        <v/>
      </c>
      <c r="AV320" s="828" t="str">
        <f>IF(AND(P320&lt;&gt;"処遇改善加算Ⅲ",P320&lt;&gt;"処遇改善加算Ⅳ", P320&lt;&gt;"", AU320&lt;&gt;"対象外"), 1,"")</f>
        <v/>
      </c>
      <c r="AW320" s="828"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5"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5"/>
      <c r="AR321" s="828"/>
      <c r="AS321" s="828"/>
      <c r="AT321" s="828"/>
      <c r="AU321" s="828"/>
      <c r="AV321" s="828"/>
      <c r="AW321" s="828"/>
      <c r="AX321" s="1091"/>
      <c r="AY321" s="1089"/>
      <c r="AZ321"/>
      <c r="BA321"/>
      <c r="BB321"/>
      <c r="BC321"/>
      <c r="BD321"/>
      <c r="BE321"/>
      <c r="BF321"/>
      <c r="BG321"/>
    </row>
    <row r="322" spans="1:59" ht="14.45"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5"/>
      <c r="AR322" s="828"/>
      <c r="AS322" s="828"/>
      <c r="AT322" s="828"/>
      <c r="AU322" s="828"/>
      <c r="AV322" s="828"/>
      <c r="AW322" s="828"/>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6"/>
      <c r="AR323" s="828"/>
      <c r="AS323" s="828"/>
      <c r="AT323" s="828"/>
      <c r="AU323" s="828"/>
      <c r="AV323" s="828"/>
      <c r="AW323" s="828"/>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904" t="str">
        <f>IFERROR((VLOOKUP(N324, 【参考】数式用３!$BE$5:$BE$13, 1,FALSE)), "対象外")</f>
        <v>対象外</v>
      </c>
      <c r="AR324" s="828" t="str">
        <f>IF(AG324&lt;&gt;"",IF(AH324="○","入力済","未入力"),"")</f>
        <v/>
      </c>
      <c r="AS324" s="828" t="str">
        <f>IF(AND(P324&lt;&gt;"", AI324=""), "未入力", "入力済")</f>
        <v>入力済</v>
      </c>
      <c r="AT324" s="828" t="str">
        <f>IF(AND(P324&lt;&gt;"", P324&lt;&gt;"処遇改善加算Ⅳ", AJ324=""), "未入力", "入力済")</f>
        <v>入力済</v>
      </c>
      <c r="AU324" s="828" t="str">
        <f>IFERROR(VLOOKUP(K324, 【参考】数式用３!$BB$5:$BC$48, 2, FALSE), "")</f>
        <v/>
      </c>
      <c r="AV324" s="828" t="str">
        <f>IF(AND(P324&lt;&gt;"処遇改善加算Ⅲ",P324&lt;&gt;"処遇改善加算Ⅳ", P324&lt;&gt;"", AU324&lt;&gt;"対象外"), 1,"")</f>
        <v/>
      </c>
      <c r="AW324" s="828"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5"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5"/>
      <c r="AR325" s="828"/>
      <c r="AS325" s="828"/>
      <c r="AT325" s="828"/>
      <c r="AU325" s="828"/>
      <c r="AV325" s="828"/>
      <c r="AW325" s="828"/>
      <c r="AX325" s="1091"/>
      <c r="AY325" s="1089"/>
      <c r="AZ325"/>
      <c r="BA325"/>
      <c r="BB325"/>
      <c r="BC325"/>
      <c r="BD325"/>
      <c r="BE325"/>
      <c r="BF325"/>
      <c r="BG325"/>
    </row>
    <row r="326" spans="1:59" ht="14.45"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5"/>
      <c r="AR326" s="828"/>
      <c r="AS326" s="828"/>
      <c r="AT326" s="828"/>
      <c r="AU326" s="828"/>
      <c r="AV326" s="828"/>
      <c r="AW326" s="828"/>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6"/>
      <c r="AR327" s="828"/>
      <c r="AS327" s="828"/>
      <c r="AT327" s="828"/>
      <c r="AU327" s="828"/>
      <c r="AV327" s="828"/>
      <c r="AW327" s="828"/>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904" t="str">
        <f>IFERROR((VLOOKUP(N328, 【参考】数式用３!$BE$5:$BE$13, 1,FALSE)), "対象外")</f>
        <v>対象外</v>
      </c>
      <c r="AR328" s="828" t="str">
        <f>IF(AG328&lt;&gt;"",IF(AH328="○","入力済","未入力"),"")</f>
        <v/>
      </c>
      <c r="AS328" s="828" t="str">
        <f>IF(AND(P328&lt;&gt;"", AI328=""), "未入力", "入力済")</f>
        <v>入力済</v>
      </c>
      <c r="AT328" s="828" t="str">
        <f>IF(AND(P328&lt;&gt;"", P328&lt;&gt;"処遇改善加算Ⅳ", AJ328=""), "未入力", "入力済")</f>
        <v>入力済</v>
      </c>
      <c r="AU328" s="828" t="str">
        <f>IFERROR(VLOOKUP(K328, 【参考】数式用３!$BB$5:$BC$48, 2, FALSE), "")</f>
        <v/>
      </c>
      <c r="AV328" s="828" t="str">
        <f>IF(AND(P328&lt;&gt;"処遇改善加算Ⅲ",P328&lt;&gt;"処遇改善加算Ⅳ", P328&lt;&gt;"", AU328&lt;&gt;"対象外"), 1,"")</f>
        <v/>
      </c>
      <c r="AW328" s="828"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5"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5"/>
      <c r="AR329" s="828"/>
      <c r="AS329" s="828"/>
      <c r="AT329" s="828"/>
      <c r="AU329" s="828"/>
      <c r="AV329" s="828"/>
      <c r="AW329" s="828"/>
      <c r="AX329" s="1091"/>
      <c r="AY329" s="1089"/>
      <c r="AZ329"/>
      <c r="BA329"/>
      <c r="BB329"/>
      <c r="BC329"/>
      <c r="BD329"/>
      <c r="BE329"/>
      <c r="BF329"/>
      <c r="BG329"/>
    </row>
    <row r="330" spans="1:59" ht="14.45"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5"/>
      <c r="AR330" s="828"/>
      <c r="AS330" s="828"/>
      <c r="AT330" s="828"/>
      <c r="AU330" s="828"/>
      <c r="AV330" s="828"/>
      <c r="AW330" s="828"/>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6"/>
      <c r="AR331" s="828"/>
      <c r="AS331" s="828"/>
      <c r="AT331" s="828"/>
      <c r="AU331" s="828"/>
      <c r="AV331" s="828"/>
      <c r="AW331" s="828"/>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904" t="str">
        <f>IFERROR((VLOOKUP(N332, 【参考】数式用３!$BE$5:$BE$13, 1,FALSE)), "対象外")</f>
        <v>対象外</v>
      </c>
      <c r="AR332" s="828" t="str">
        <f>IF(AG332&lt;&gt;"",IF(AH332="○","入力済","未入力"),"")</f>
        <v/>
      </c>
      <c r="AS332" s="828" t="str">
        <f>IF(AND(P332&lt;&gt;"", AI332=""), "未入力", "入力済")</f>
        <v>入力済</v>
      </c>
      <c r="AT332" s="828" t="str">
        <f>IF(AND(P332&lt;&gt;"", P332&lt;&gt;"処遇改善加算Ⅳ", AJ332=""), "未入力", "入力済")</f>
        <v>入力済</v>
      </c>
      <c r="AU332" s="828" t="str">
        <f>IFERROR(VLOOKUP(K332, 【参考】数式用３!$BB$5:$BC$48, 2, FALSE), "")</f>
        <v/>
      </c>
      <c r="AV332" s="828" t="str">
        <f>IF(AND(P332&lt;&gt;"処遇改善加算Ⅲ",P332&lt;&gt;"処遇改善加算Ⅳ", P332&lt;&gt;"", AU332&lt;&gt;"対象外"), 1,"")</f>
        <v/>
      </c>
      <c r="AW332" s="828"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5"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5"/>
      <c r="AR333" s="828"/>
      <c r="AS333" s="828"/>
      <c r="AT333" s="828"/>
      <c r="AU333" s="828"/>
      <c r="AV333" s="828"/>
      <c r="AW333" s="828"/>
      <c r="AX333" s="1091"/>
      <c r="AY333" s="1089"/>
      <c r="AZ333"/>
      <c r="BA333"/>
      <c r="BB333"/>
      <c r="BC333"/>
      <c r="BD333"/>
      <c r="BE333"/>
      <c r="BF333"/>
      <c r="BG333"/>
    </row>
    <row r="334" spans="1:59" ht="14.45"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5"/>
      <c r="AR334" s="828"/>
      <c r="AS334" s="828"/>
      <c r="AT334" s="828"/>
      <c r="AU334" s="828"/>
      <c r="AV334" s="828"/>
      <c r="AW334" s="828"/>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6"/>
      <c r="AR335" s="828"/>
      <c r="AS335" s="828"/>
      <c r="AT335" s="828"/>
      <c r="AU335" s="828"/>
      <c r="AV335" s="828"/>
      <c r="AW335" s="828"/>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904" t="str">
        <f>IFERROR((VLOOKUP(N336, 【参考】数式用３!$BE$5:$BE$13, 1,FALSE)), "対象外")</f>
        <v>対象外</v>
      </c>
      <c r="AR336" s="828" t="str">
        <f>IF(AG336&lt;&gt;"",IF(AH336="○","入力済","未入力"),"")</f>
        <v/>
      </c>
      <c r="AS336" s="828" t="str">
        <f>IF(AND(P336&lt;&gt;"", AI336=""), "未入力", "入力済")</f>
        <v>入力済</v>
      </c>
      <c r="AT336" s="828" t="str">
        <f>IF(AND(P336&lt;&gt;"", P336&lt;&gt;"処遇改善加算Ⅳ", AJ336=""), "未入力", "入力済")</f>
        <v>入力済</v>
      </c>
      <c r="AU336" s="828" t="str">
        <f>IFERROR(VLOOKUP(K336, 【参考】数式用３!$BB$5:$BC$48, 2, FALSE), "")</f>
        <v/>
      </c>
      <c r="AV336" s="828" t="str">
        <f>IF(AND(P336&lt;&gt;"処遇改善加算Ⅲ",P336&lt;&gt;"処遇改善加算Ⅳ", P336&lt;&gt;"", AU336&lt;&gt;"対象外"), 1,"")</f>
        <v/>
      </c>
      <c r="AW336" s="828"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5"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5"/>
      <c r="AR337" s="828"/>
      <c r="AS337" s="828"/>
      <c r="AT337" s="828"/>
      <c r="AU337" s="828"/>
      <c r="AV337" s="828"/>
      <c r="AW337" s="828"/>
      <c r="AX337" s="1091"/>
      <c r="AY337" s="1089"/>
      <c r="AZ337"/>
      <c r="BA337"/>
      <c r="BB337"/>
      <c r="BC337"/>
      <c r="BD337"/>
      <c r="BE337"/>
      <c r="BF337"/>
      <c r="BG337"/>
    </row>
    <row r="338" spans="1:59" ht="14.45"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5"/>
      <c r="AR338" s="828"/>
      <c r="AS338" s="828"/>
      <c r="AT338" s="828"/>
      <c r="AU338" s="828"/>
      <c r="AV338" s="828"/>
      <c r="AW338" s="828"/>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6"/>
      <c r="AR339" s="828"/>
      <c r="AS339" s="828"/>
      <c r="AT339" s="828"/>
      <c r="AU339" s="828"/>
      <c r="AV339" s="828"/>
      <c r="AW339" s="828"/>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904" t="str">
        <f>IFERROR((VLOOKUP(N340, 【参考】数式用３!$BE$5:$BE$13, 1,FALSE)), "対象外")</f>
        <v>対象外</v>
      </c>
      <c r="AR340" s="828" t="str">
        <f>IF(AG340&lt;&gt;"",IF(AH340="○","入力済","未入力"),"")</f>
        <v/>
      </c>
      <c r="AS340" s="828" t="str">
        <f>IF(AND(P340&lt;&gt;"", AI340=""), "未入力", "入力済")</f>
        <v>入力済</v>
      </c>
      <c r="AT340" s="828" t="str">
        <f>IF(AND(P340&lt;&gt;"", P340&lt;&gt;"処遇改善加算Ⅳ", AJ340=""), "未入力", "入力済")</f>
        <v>入力済</v>
      </c>
      <c r="AU340" s="828" t="str">
        <f>IFERROR(VLOOKUP(K340, 【参考】数式用３!$BB$5:$BC$48, 2, FALSE), "")</f>
        <v/>
      </c>
      <c r="AV340" s="828" t="str">
        <f>IF(AND(P340&lt;&gt;"処遇改善加算Ⅲ",P340&lt;&gt;"処遇改善加算Ⅳ", P340&lt;&gt;"", AU340&lt;&gt;"対象外"), 1,"")</f>
        <v/>
      </c>
      <c r="AW340" s="828"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5"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5"/>
      <c r="AR341" s="828"/>
      <c r="AS341" s="828"/>
      <c r="AT341" s="828"/>
      <c r="AU341" s="828"/>
      <c r="AV341" s="828"/>
      <c r="AW341" s="828"/>
      <c r="AX341" s="1091"/>
      <c r="AY341" s="1089"/>
      <c r="AZ341"/>
      <c r="BA341"/>
      <c r="BB341"/>
      <c r="BC341"/>
      <c r="BD341"/>
      <c r="BE341"/>
      <c r="BF341"/>
      <c r="BG341"/>
    </row>
    <row r="342" spans="1:59" ht="14.45"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5"/>
      <c r="AR342" s="828"/>
      <c r="AS342" s="828"/>
      <c r="AT342" s="828"/>
      <c r="AU342" s="828"/>
      <c r="AV342" s="828"/>
      <c r="AW342" s="828"/>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6"/>
      <c r="AR343" s="828"/>
      <c r="AS343" s="828"/>
      <c r="AT343" s="828"/>
      <c r="AU343" s="828"/>
      <c r="AV343" s="828"/>
      <c r="AW343" s="828"/>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904" t="str">
        <f>IFERROR((VLOOKUP(N344, 【参考】数式用３!$BE$5:$BE$13, 1,FALSE)), "対象外")</f>
        <v>対象外</v>
      </c>
      <c r="AR344" s="828" t="str">
        <f>IF(AG344&lt;&gt;"",IF(AH344="○","入力済","未入力"),"")</f>
        <v/>
      </c>
      <c r="AS344" s="828" t="str">
        <f>IF(AND(P344&lt;&gt;"", AI344=""), "未入力", "入力済")</f>
        <v>入力済</v>
      </c>
      <c r="AT344" s="828" t="str">
        <f>IF(AND(P344&lt;&gt;"", P344&lt;&gt;"処遇改善加算Ⅳ", AJ344=""), "未入力", "入力済")</f>
        <v>入力済</v>
      </c>
      <c r="AU344" s="828" t="str">
        <f>IFERROR(VLOOKUP(K344, 【参考】数式用３!$BB$5:$BC$48, 2, FALSE), "")</f>
        <v/>
      </c>
      <c r="AV344" s="828" t="str">
        <f>IF(AND(P344&lt;&gt;"処遇改善加算Ⅲ",P344&lt;&gt;"処遇改善加算Ⅳ", P344&lt;&gt;"", AU344&lt;&gt;"対象外"), 1,"")</f>
        <v/>
      </c>
      <c r="AW344" s="828"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5"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5"/>
      <c r="AR345" s="828"/>
      <c r="AS345" s="828"/>
      <c r="AT345" s="828"/>
      <c r="AU345" s="828"/>
      <c r="AV345" s="828"/>
      <c r="AW345" s="828"/>
      <c r="AX345" s="1091"/>
      <c r="AY345" s="1089"/>
      <c r="AZ345"/>
      <c r="BA345"/>
      <c r="BB345"/>
      <c r="BC345"/>
      <c r="BD345"/>
      <c r="BE345"/>
      <c r="BF345"/>
      <c r="BG345"/>
    </row>
    <row r="346" spans="1:59" ht="14.45"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5"/>
      <c r="AR346" s="828"/>
      <c r="AS346" s="828"/>
      <c r="AT346" s="828"/>
      <c r="AU346" s="828"/>
      <c r="AV346" s="828"/>
      <c r="AW346" s="828"/>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6"/>
      <c r="AR347" s="828"/>
      <c r="AS347" s="828"/>
      <c r="AT347" s="828"/>
      <c r="AU347" s="828"/>
      <c r="AV347" s="828"/>
      <c r="AW347" s="828"/>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904" t="str">
        <f>IFERROR((VLOOKUP(N348, 【参考】数式用３!$BE$5:$BE$13, 1,FALSE)), "対象外")</f>
        <v>対象外</v>
      </c>
      <c r="AR348" s="828" t="str">
        <f>IF(AG348&lt;&gt;"",IF(AH348="○","入力済","未入力"),"")</f>
        <v/>
      </c>
      <c r="AS348" s="828" t="str">
        <f>IF(AND(P348&lt;&gt;"", AI348=""), "未入力", "入力済")</f>
        <v>入力済</v>
      </c>
      <c r="AT348" s="828" t="str">
        <f>IF(AND(P348&lt;&gt;"", P348&lt;&gt;"処遇改善加算Ⅳ", AJ348=""), "未入力", "入力済")</f>
        <v>入力済</v>
      </c>
      <c r="AU348" s="828" t="str">
        <f>IFERROR(VLOOKUP(K348, 【参考】数式用３!$BB$5:$BC$48, 2, FALSE), "")</f>
        <v/>
      </c>
      <c r="AV348" s="828" t="str">
        <f>IF(AND(P348&lt;&gt;"処遇改善加算Ⅲ",P348&lt;&gt;"処遇改善加算Ⅳ", P348&lt;&gt;"", AU348&lt;&gt;"対象外"), 1,"")</f>
        <v/>
      </c>
      <c r="AW348" s="828"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5"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5"/>
      <c r="AR349" s="828"/>
      <c r="AS349" s="828"/>
      <c r="AT349" s="828"/>
      <c r="AU349" s="828"/>
      <c r="AV349" s="828"/>
      <c r="AW349" s="828"/>
      <c r="AX349" s="1091"/>
      <c r="AY349" s="1089"/>
      <c r="AZ349"/>
      <c r="BA349"/>
      <c r="BB349"/>
      <c r="BC349"/>
      <c r="BD349"/>
      <c r="BE349"/>
      <c r="BF349"/>
      <c r="BG349"/>
    </row>
    <row r="350" spans="1:59" ht="14.45"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5"/>
      <c r="AR350" s="828"/>
      <c r="AS350" s="828"/>
      <c r="AT350" s="828"/>
      <c r="AU350" s="828"/>
      <c r="AV350" s="828"/>
      <c r="AW350" s="828"/>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6"/>
      <c r="AR351" s="828"/>
      <c r="AS351" s="828"/>
      <c r="AT351" s="828"/>
      <c r="AU351" s="828"/>
      <c r="AV351" s="828"/>
      <c r="AW351" s="828"/>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904" t="str">
        <f>IFERROR((VLOOKUP(N352, 【参考】数式用３!$BE$5:$BE$13, 1,FALSE)), "対象外")</f>
        <v>対象外</v>
      </c>
      <c r="AR352" s="828" t="str">
        <f>IF(AG352&lt;&gt;"",IF(AH352="○","入力済","未入力"),"")</f>
        <v/>
      </c>
      <c r="AS352" s="828" t="str">
        <f>IF(AND(P352&lt;&gt;"", AI352=""), "未入力", "入力済")</f>
        <v>入力済</v>
      </c>
      <c r="AT352" s="828" t="str">
        <f>IF(AND(P352&lt;&gt;"", P352&lt;&gt;"処遇改善加算Ⅳ", AJ352=""), "未入力", "入力済")</f>
        <v>入力済</v>
      </c>
      <c r="AU352" s="828" t="str">
        <f>IFERROR(VLOOKUP(K352, 【参考】数式用３!$BB$5:$BC$48, 2, FALSE), "")</f>
        <v/>
      </c>
      <c r="AV352" s="828" t="str">
        <f>IF(AND(P352&lt;&gt;"処遇改善加算Ⅲ",P352&lt;&gt;"処遇改善加算Ⅳ", P352&lt;&gt;"", AU352&lt;&gt;"対象外"), 1,"")</f>
        <v/>
      </c>
      <c r="AW352" s="828"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5"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5"/>
      <c r="AR353" s="828"/>
      <c r="AS353" s="828"/>
      <c r="AT353" s="828"/>
      <c r="AU353" s="828"/>
      <c r="AV353" s="828"/>
      <c r="AW353" s="828"/>
      <c r="AX353" s="1091"/>
      <c r="AY353" s="1089"/>
      <c r="AZ353"/>
      <c r="BA353"/>
      <c r="BB353"/>
      <c r="BC353"/>
      <c r="BD353"/>
      <c r="BE353"/>
      <c r="BF353"/>
      <c r="BG353"/>
    </row>
    <row r="354" spans="1:59" ht="14.45"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5"/>
      <c r="AR354" s="828"/>
      <c r="AS354" s="828"/>
      <c r="AT354" s="828"/>
      <c r="AU354" s="828"/>
      <c r="AV354" s="828"/>
      <c r="AW354" s="828"/>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6"/>
      <c r="AR355" s="828"/>
      <c r="AS355" s="828"/>
      <c r="AT355" s="828"/>
      <c r="AU355" s="828"/>
      <c r="AV355" s="828"/>
      <c r="AW355" s="828"/>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904" t="str">
        <f>IFERROR((VLOOKUP(N356, 【参考】数式用３!$BE$5:$BE$13, 1,FALSE)), "対象外")</f>
        <v>対象外</v>
      </c>
      <c r="AR356" s="828" t="str">
        <f>IF(AG356&lt;&gt;"",IF(AH356="○","入力済","未入力"),"")</f>
        <v/>
      </c>
      <c r="AS356" s="828" t="str">
        <f>IF(AND(P356&lt;&gt;"", AI356=""), "未入力", "入力済")</f>
        <v>入力済</v>
      </c>
      <c r="AT356" s="828" t="str">
        <f>IF(AND(P356&lt;&gt;"", P356&lt;&gt;"処遇改善加算Ⅳ", AJ356=""), "未入力", "入力済")</f>
        <v>入力済</v>
      </c>
      <c r="AU356" s="828" t="str">
        <f>IFERROR(VLOOKUP(K356, 【参考】数式用３!$BB$5:$BC$48, 2, FALSE), "")</f>
        <v/>
      </c>
      <c r="AV356" s="828" t="str">
        <f>IF(AND(P356&lt;&gt;"処遇改善加算Ⅲ",P356&lt;&gt;"処遇改善加算Ⅳ", P356&lt;&gt;"", AU356&lt;&gt;"対象外"), 1,"")</f>
        <v/>
      </c>
      <c r="AW356" s="828"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5"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5"/>
      <c r="AR357" s="828"/>
      <c r="AS357" s="828"/>
      <c r="AT357" s="828"/>
      <c r="AU357" s="828"/>
      <c r="AV357" s="828"/>
      <c r="AW357" s="828"/>
      <c r="AX357" s="1091"/>
      <c r="AY357" s="1089"/>
      <c r="AZ357"/>
      <c r="BA357"/>
      <c r="BB357"/>
      <c r="BC357"/>
      <c r="BD357"/>
      <c r="BE357"/>
      <c r="BF357"/>
      <c r="BG357"/>
    </row>
    <row r="358" spans="1:59" ht="14.45"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5"/>
      <c r="AR358" s="828"/>
      <c r="AS358" s="828"/>
      <c r="AT358" s="828"/>
      <c r="AU358" s="828"/>
      <c r="AV358" s="828"/>
      <c r="AW358" s="828"/>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6"/>
      <c r="AR359" s="828"/>
      <c r="AS359" s="828"/>
      <c r="AT359" s="828"/>
      <c r="AU359" s="828"/>
      <c r="AV359" s="828"/>
      <c r="AW359" s="828"/>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904" t="str">
        <f>IFERROR((VLOOKUP(N360, 【参考】数式用３!$BE$5:$BE$13, 1,FALSE)), "対象外")</f>
        <v>対象外</v>
      </c>
      <c r="AR360" s="828" t="str">
        <f>IF(AG360&lt;&gt;"",IF(AH360="○","入力済","未入力"),"")</f>
        <v/>
      </c>
      <c r="AS360" s="828" t="str">
        <f>IF(AND(P360&lt;&gt;"", AI360=""), "未入力", "入力済")</f>
        <v>入力済</v>
      </c>
      <c r="AT360" s="828" t="str">
        <f>IF(AND(P360&lt;&gt;"", P360&lt;&gt;"処遇改善加算Ⅳ", AJ360=""), "未入力", "入力済")</f>
        <v>入力済</v>
      </c>
      <c r="AU360" s="828" t="str">
        <f>IFERROR(VLOOKUP(K360, 【参考】数式用３!$BB$5:$BC$48, 2, FALSE), "")</f>
        <v/>
      </c>
      <c r="AV360" s="828" t="str">
        <f>IF(AND(P360&lt;&gt;"処遇改善加算Ⅲ",P360&lt;&gt;"処遇改善加算Ⅳ", P360&lt;&gt;"", AU360&lt;&gt;"対象外"), 1,"")</f>
        <v/>
      </c>
      <c r="AW360" s="828"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5"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5"/>
      <c r="AR361" s="828"/>
      <c r="AS361" s="828"/>
      <c r="AT361" s="828"/>
      <c r="AU361" s="828"/>
      <c r="AV361" s="828"/>
      <c r="AW361" s="828"/>
      <c r="AX361" s="1091"/>
      <c r="AY361" s="1089"/>
      <c r="AZ361"/>
      <c r="BA361"/>
      <c r="BB361"/>
      <c r="BC361"/>
      <c r="BD361"/>
      <c r="BE361"/>
      <c r="BF361"/>
      <c r="BG361"/>
    </row>
    <row r="362" spans="1:59" ht="14.45"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5"/>
      <c r="AR362" s="828"/>
      <c r="AS362" s="828"/>
      <c r="AT362" s="828"/>
      <c r="AU362" s="828"/>
      <c r="AV362" s="828"/>
      <c r="AW362" s="828"/>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6"/>
      <c r="AR363" s="828"/>
      <c r="AS363" s="828"/>
      <c r="AT363" s="828"/>
      <c r="AU363" s="828"/>
      <c r="AV363" s="828"/>
      <c r="AW363" s="828"/>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904" t="str">
        <f>IFERROR((VLOOKUP(N364, 【参考】数式用３!$BE$5:$BE$13, 1,FALSE)), "対象外")</f>
        <v>対象外</v>
      </c>
      <c r="AR364" s="828" t="str">
        <f>IF(AG364&lt;&gt;"",IF(AH364="○","入力済","未入力"),"")</f>
        <v/>
      </c>
      <c r="AS364" s="828" t="str">
        <f>IF(AND(P364&lt;&gt;"", AI364=""), "未入力", "入力済")</f>
        <v>入力済</v>
      </c>
      <c r="AT364" s="828" t="str">
        <f>IF(AND(P364&lt;&gt;"", P364&lt;&gt;"処遇改善加算Ⅳ", AJ364=""), "未入力", "入力済")</f>
        <v>入力済</v>
      </c>
      <c r="AU364" s="828" t="str">
        <f>IFERROR(VLOOKUP(K364, 【参考】数式用３!$BB$5:$BC$48, 2, FALSE), "")</f>
        <v/>
      </c>
      <c r="AV364" s="828" t="str">
        <f>IF(AND(P364&lt;&gt;"処遇改善加算Ⅲ",P364&lt;&gt;"処遇改善加算Ⅳ", P364&lt;&gt;"", AU364&lt;&gt;"対象外"), 1,"")</f>
        <v/>
      </c>
      <c r="AW364" s="828"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5"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5"/>
      <c r="AR365" s="828"/>
      <c r="AS365" s="828"/>
      <c r="AT365" s="828"/>
      <c r="AU365" s="828"/>
      <c r="AV365" s="828"/>
      <c r="AW365" s="828"/>
      <c r="AX365" s="1091"/>
      <c r="AY365" s="1089"/>
      <c r="AZ365"/>
      <c r="BA365"/>
      <c r="BB365"/>
      <c r="BC365"/>
      <c r="BD365"/>
      <c r="BE365"/>
      <c r="BF365"/>
      <c r="BG365"/>
    </row>
    <row r="366" spans="1:59" ht="14.45"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5"/>
      <c r="AR366" s="828"/>
      <c r="AS366" s="828"/>
      <c r="AT366" s="828"/>
      <c r="AU366" s="828"/>
      <c r="AV366" s="828"/>
      <c r="AW366" s="828"/>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6"/>
      <c r="AR367" s="828"/>
      <c r="AS367" s="828"/>
      <c r="AT367" s="828"/>
      <c r="AU367" s="828"/>
      <c r="AV367" s="828"/>
      <c r="AW367" s="828"/>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904" t="str">
        <f>IFERROR((VLOOKUP(N368, 【参考】数式用３!$BE$5:$BE$13, 1,FALSE)), "対象外")</f>
        <v>対象外</v>
      </c>
      <c r="AR368" s="828" t="str">
        <f>IF(AG368&lt;&gt;"",IF(AH368="○","入力済","未入力"),"")</f>
        <v/>
      </c>
      <c r="AS368" s="828" t="str">
        <f>IF(AND(P368&lt;&gt;"", AI368=""), "未入力", "入力済")</f>
        <v>入力済</v>
      </c>
      <c r="AT368" s="828" t="str">
        <f>IF(AND(P368&lt;&gt;"", P368&lt;&gt;"処遇改善加算Ⅳ", AJ368=""), "未入力", "入力済")</f>
        <v>入力済</v>
      </c>
      <c r="AU368" s="828" t="str">
        <f>IFERROR(VLOOKUP(K368, 【参考】数式用３!$BB$5:$BC$48, 2, FALSE), "")</f>
        <v/>
      </c>
      <c r="AV368" s="828" t="str">
        <f>IF(AND(P368&lt;&gt;"処遇改善加算Ⅲ",P368&lt;&gt;"処遇改善加算Ⅳ", P368&lt;&gt;"", AU368&lt;&gt;"対象外"), 1,"")</f>
        <v/>
      </c>
      <c r="AW368" s="828"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5"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5"/>
      <c r="AR369" s="828"/>
      <c r="AS369" s="828"/>
      <c r="AT369" s="828"/>
      <c r="AU369" s="828"/>
      <c r="AV369" s="828"/>
      <c r="AW369" s="828"/>
      <c r="AX369" s="1091"/>
      <c r="AY369" s="1089"/>
      <c r="AZ369"/>
      <c r="BA369"/>
      <c r="BB369"/>
      <c r="BC369"/>
      <c r="BD369"/>
      <c r="BE369"/>
      <c r="BF369"/>
      <c r="BG369"/>
    </row>
    <row r="370" spans="1:59" ht="14.45"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5"/>
      <c r="AR370" s="828"/>
      <c r="AS370" s="828"/>
      <c r="AT370" s="828"/>
      <c r="AU370" s="828"/>
      <c r="AV370" s="828"/>
      <c r="AW370" s="828"/>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6"/>
      <c r="AR371" s="828"/>
      <c r="AS371" s="828"/>
      <c r="AT371" s="828"/>
      <c r="AU371" s="828"/>
      <c r="AV371" s="828"/>
      <c r="AW371" s="828"/>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904" t="str">
        <f>IFERROR((VLOOKUP(N372, 【参考】数式用３!$BE$5:$BE$13, 1,FALSE)), "対象外")</f>
        <v>対象外</v>
      </c>
      <c r="AR372" s="828" t="str">
        <f>IF(AG372&lt;&gt;"",IF(AH372="○","入力済","未入力"),"")</f>
        <v/>
      </c>
      <c r="AS372" s="828" t="str">
        <f>IF(AND(P372&lt;&gt;"", AI372=""), "未入力", "入力済")</f>
        <v>入力済</v>
      </c>
      <c r="AT372" s="828" t="str">
        <f>IF(AND(P372&lt;&gt;"", P372&lt;&gt;"処遇改善加算Ⅳ", AJ372=""), "未入力", "入力済")</f>
        <v>入力済</v>
      </c>
      <c r="AU372" s="828" t="str">
        <f>IFERROR(VLOOKUP(K372, 【参考】数式用３!$BB$5:$BC$48, 2, FALSE), "")</f>
        <v/>
      </c>
      <c r="AV372" s="828" t="str">
        <f>IF(AND(P372&lt;&gt;"処遇改善加算Ⅲ",P372&lt;&gt;"処遇改善加算Ⅳ", P372&lt;&gt;"", AU372&lt;&gt;"対象外"), 1,"")</f>
        <v/>
      </c>
      <c r="AW372" s="828"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5"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5"/>
      <c r="AR373" s="828"/>
      <c r="AS373" s="828"/>
      <c r="AT373" s="828"/>
      <c r="AU373" s="828"/>
      <c r="AV373" s="828"/>
      <c r="AW373" s="828"/>
      <c r="AX373" s="1091"/>
      <c r="AY373" s="1089"/>
      <c r="AZ373"/>
      <c r="BA373"/>
      <c r="BB373"/>
      <c r="BC373"/>
      <c r="BD373"/>
      <c r="BE373"/>
      <c r="BF373"/>
      <c r="BG373"/>
    </row>
    <row r="374" spans="1:59" ht="14.45"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5"/>
      <c r="AR374" s="828"/>
      <c r="AS374" s="828"/>
      <c r="AT374" s="828"/>
      <c r="AU374" s="828"/>
      <c r="AV374" s="828"/>
      <c r="AW374" s="828"/>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6"/>
      <c r="AR375" s="828"/>
      <c r="AS375" s="828"/>
      <c r="AT375" s="828"/>
      <c r="AU375" s="828"/>
      <c r="AV375" s="828"/>
      <c r="AW375" s="828"/>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904" t="str">
        <f>IFERROR((VLOOKUP(N376, 【参考】数式用３!$BE$5:$BE$13, 1,FALSE)), "対象外")</f>
        <v>対象外</v>
      </c>
      <c r="AR376" s="828" t="str">
        <f>IF(AG376&lt;&gt;"",IF(AH376="○","入力済","未入力"),"")</f>
        <v/>
      </c>
      <c r="AS376" s="828" t="str">
        <f>IF(AND(P376&lt;&gt;"", AI376=""), "未入力", "入力済")</f>
        <v>入力済</v>
      </c>
      <c r="AT376" s="828" t="str">
        <f>IF(AND(P376&lt;&gt;"", P376&lt;&gt;"処遇改善加算Ⅳ", AJ376=""), "未入力", "入力済")</f>
        <v>入力済</v>
      </c>
      <c r="AU376" s="828" t="str">
        <f>IFERROR(VLOOKUP(K376, 【参考】数式用３!$BB$5:$BC$48, 2, FALSE), "")</f>
        <v/>
      </c>
      <c r="AV376" s="828" t="str">
        <f>IF(AND(P376&lt;&gt;"処遇改善加算Ⅲ",P376&lt;&gt;"処遇改善加算Ⅳ", P376&lt;&gt;"", AU376&lt;&gt;"対象外"), 1,"")</f>
        <v/>
      </c>
      <c r="AW376" s="828"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5"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5"/>
      <c r="AR377" s="828"/>
      <c r="AS377" s="828"/>
      <c r="AT377" s="828"/>
      <c r="AU377" s="828"/>
      <c r="AV377" s="828"/>
      <c r="AW377" s="828"/>
      <c r="AX377" s="1091"/>
      <c r="AY377" s="1089"/>
      <c r="AZ377"/>
      <c r="BA377"/>
      <c r="BB377"/>
      <c r="BC377"/>
      <c r="BD377"/>
      <c r="BE377"/>
      <c r="BF377"/>
      <c r="BG377"/>
    </row>
    <row r="378" spans="1:59" ht="14.45"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5"/>
      <c r="AR378" s="828"/>
      <c r="AS378" s="828"/>
      <c r="AT378" s="828"/>
      <c r="AU378" s="828"/>
      <c r="AV378" s="828"/>
      <c r="AW378" s="828"/>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6"/>
      <c r="AR379" s="828"/>
      <c r="AS379" s="828"/>
      <c r="AT379" s="828"/>
      <c r="AU379" s="828"/>
      <c r="AV379" s="828"/>
      <c r="AW379" s="828"/>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904" t="str">
        <f>IFERROR((VLOOKUP(N380, 【参考】数式用３!$BE$5:$BE$13, 1,FALSE)), "対象外")</f>
        <v>対象外</v>
      </c>
      <c r="AR380" s="828" t="str">
        <f>IF(AG380&lt;&gt;"",IF(AH380="○","入力済","未入力"),"")</f>
        <v/>
      </c>
      <c r="AS380" s="828" t="str">
        <f>IF(AND(P380&lt;&gt;"", AI380=""), "未入力", "入力済")</f>
        <v>入力済</v>
      </c>
      <c r="AT380" s="828" t="str">
        <f>IF(AND(P380&lt;&gt;"", P380&lt;&gt;"処遇改善加算Ⅳ", AJ380=""), "未入力", "入力済")</f>
        <v>入力済</v>
      </c>
      <c r="AU380" s="828" t="str">
        <f>IFERROR(VLOOKUP(K380, 【参考】数式用３!$BB$5:$BC$48, 2, FALSE), "")</f>
        <v/>
      </c>
      <c r="AV380" s="828" t="str">
        <f>IF(AND(P380&lt;&gt;"処遇改善加算Ⅲ",P380&lt;&gt;"処遇改善加算Ⅳ", P380&lt;&gt;"", AU380&lt;&gt;"対象外"), 1,"")</f>
        <v/>
      </c>
      <c r="AW380" s="828"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5"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5"/>
      <c r="AR381" s="828"/>
      <c r="AS381" s="828"/>
      <c r="AT381" s="828"/>
      <c r="AU381" s="828"/>
      <c r="AV381" s="828"/>
      <c r="AW381" s="828"/>
      <c r="AX381" s="1091"/>
      <c r="AY381" s="1089"/>
      <c r="AZ381"/>
      <c r="BA381"/>
      <c r="BB381"/>
      <c r="BC381"/>
      <c r="BD381"/>
      <c r="BE381"/>
      <c r="BF381"/>
      <c r="BG381"/>
    </row>
    <row r="382" spans="1:59" ht="14.45"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5"/>
      <c r="AR382" s="828"/>
      <c r="AS382" s="828"/>
      <c r="AT382" s="828"/>
      <c r="AU382" s="828"/>
      <c r="AV382" s="828"/>
      <c r="AW382" s="828"/>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6"/>
      <c r="AR383" s="828"/>
      <c r="AS383" s="828"/>
      <c r="AT383" s="828"/>
      <c r="AU383" s="828"/>
      <c r="AV383" s="828"/>
      <c r="AW383" s="828"/>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904" t="str">
        <f>IFERROR((VLOOKUP(N384, 【参考】数式用３!$BE$5:$BE$13, 1,FALSE)), "対象外")</f>
        <v>対象外</v>
      </c>
      <c r="AR384" s="828" t="str">
        <f>IF(AG384&lt;&gt;"",IF(AH384="○","入力済","未入力"),"")</f>
        <v/>
      </c>
      <c r="AS384" s="828" t="str">
        <f>IF(AND(P384&lt;&gt;"", AI384=""), "未入力", "入力済")</f>
        <v>入力済</v>
      </c>
      <c r="AT384" s="828" t="str">
        <f>IF(AND(P384&lt;&gt;"", P384&lt;&gt;"処遇改善加算Ⅳ", AJ384=""), "未入力", "入力済")</f>
        <v>入力済</v>
      </c>
      <c r="AU384" s="828" t="str">
        <f>IFERROR(VLOOKUP(K384, 【参考】数式用３!$BB$5:$BC$48, 2, FALSE), "")</f>
        <v/>
      </c>
      <c r="AV384" s="828" t="str">
        <f>IF(AND(P384&lt;&gt;"処遇改善加算Ⅲ",P384&lt;&gt;"処遇改善加算Ⅳ", P384&lt;&gt;"", AU384&lt;&gt;"対象外"), 1,"")</f>
        <v/>
      </c>
      <c r="AW384" s="828"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5"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5"/>
      <c r="AR385" s="828"/>
      <c r="AS385" s="828"/>
      <c r="AT385" s="828"/>
      <c r="AU385" s="828"/>
      <c r="AV385" s="828"/>
      <c r="AW385" s="828"/>
      <c r="AX385" s="1091"/>
      <c r="AY385" s="1089"/>
      <c r="AZ385"/>
      <c r="BA385"/>
      <c r="BB385"/>
      <c r="BC385"/>
      <c r="BD385"/>
      <c r="BE385"/>
      <c r="BF385"/>
      <c r="BG385"/>
    </row>
    <row r="386" spans="1:59" ht="14.45"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5"/>
      <c r="AR386" s="828"/>
      <c r="AS386" s="828"/>
      <c r="AT386" s="828"/>
      <c r="AU386" s="828"/>
      <c r="AV386" s="828"/>
      <c r="AW386" s="828"/>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6"/>
      <c r="AR387" s="828"/>
      <c r="AS387" s="828"/>
      <c r="AT387" s="828"/>
      <c r="AU387" s="828"/>
      <c r="AV387" s="828"/>
      <c r="AW387" s="828"/>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904" t="str">
        <f>IFERROR((VLOOKUP(N388, 【参考】数式用３!$BE$5:$BE$13, 1,FALSE)), "対象外")</f>
        <v>対象外</v>
      </c>
      <c r="AR388" s="828" t="str">
        <f>IF(AG388&lt;&gt;"",IF(AH388="○","入力済","未入力"),"")</f>
        <v/>
      </c>
      <c r="AS388" s="828" t="str">
        <f>IF(AND(P388&lt;&gt;"", AI388=""), "未入力", "入力済")</f>
        <v>入力済</v>
      </c>
      <c r="AT388" s="828" t="str">
        <f>IF(AND(P388&lt;&gt;"", P388&lt;&gt;"処遇改善加算Ⅳ", AJ388=""), "未入力", "入力済")</f>
        <v>入力済</v>
      </c>
      <c r="AU388" s="828" t="str">
        <f>IFERROR(VLOOKUP(K388, 【参考】数式用３!$BB$5:$BC$48, 2, FALSE), "")</f>
        <v/>
      </c>
      <c r="AV388" s="828" t="str">
        <f>IF(AND(P388&lt;&gt;"処遇改善加算Ⅲ",P388&lt;&gt;"処遇改善加算Ⅳ", P388&lt;&gt;"", AU388&lt;&gt;"対象外"), 1,"")</f>
        <v/>
      </c>
      <c r="AW388" s="828"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5"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5"/>
      <c r="AR389" s="828"/>
      <c r="AS389" s="828"/>
      <c r="AT389" s="828"/>
      <c r="AU389" s="828"/>
      <c r="AV389" s="828"/>
      <c r="AW389" s="828"/>
      <c r="AX389" s="1091"/>
      <c r="AY389" s="1089"/>
      <c r="AZ389"/>
      <c r="BA389"/>
      <c r="BB389"/>
      <c r="BC389"/>
      <c r="BD389"/>
      <c r="BE389"/>
      <c r="BF389"/>
      <c r="BG389"/>
    </row>
    <row r="390" spans="1:59" ht="14.45"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5"/>
      <c r="AR390" s="828"/>
      <c r="AS390" s="828"/>
      <c r="AT390" s="828"/>
      <c r="AU390" s="828"/>
      <c r="AV390" s="828"/>
      <c r="AW390" s="828"/>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6"/>
      <c r="AR391" s="828"/>
      <c r="AS391" s="828"/>
      <c r="AT391" s="828"/>
      <c r="AU391" s="828"/>
      <c r="AV391" s="828"/>
      <c r="AW391" s="828"/>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904" t="str">
        <f>IFERROR((VLOOKUP(N392, 【参考】数式用３!$BE$5:$BE$13, 1,FALSE)), "対象外")</f>
        <v>対象外</v>
      </c>
      <c r="AR392" s="828" t="str">
        <f>IF(AG392&lt;&gt;"",IF(AH392="○","入力済","未入力"),"")</f>
        <v/>
      </c>
      <c r="AS392" s="828" t="str">
        <f>IF(AND(P392&lt;&gt;"", AI392=""), "未入力", "入力済")</f>
        <v>入力済</v>
      </c>
      <c r="AT392" s="828" t="str">
        <f>IF(AND(P392&lt;&gt;"", P392&lt;&gt;"処遇改善加算Ⅳ", AJ392=""), "未入力", "入力済")</f>
        <v>入力済</v>
      </c>
      <c r="AU392" s="828" t="str">
        <f>IFERROR(VLOOKUP(K392, 【参考】数式用３!$BB$5:$BC$48, 2, FALSE), "")</f>
        <v/>
      </c>
      <c r="AV392" s="828" t="str">
        <f>IF(AND(P392&lt;&gt;"処遇改善加算Ⅲ",P392&lt;&gt;"処遇改善加算Ⅳ", P392&lt;&gt;"", AU392&lt;&gt;"対象外"), 1,"")</f>
        <v/>
      </c>
      <c r="AW392" s="828"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5"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5"/>
      <c r="AR393" s="828"/>
      <c r="AS393" s="828"/>
      <c r="AT393" s="828"/>
      <c r="AU393" s="828"/>
      <c r="AV393" s="828"/>
      <c r="AW393" s="828"/>
      <c r="AX393" s="1091"/>
      <c r="AY393" s="1089"/>
      <c r="AZ393"/>
      <c r="BA393"/>
      <c r="BB393"/>
      <c r="BC393"/>
      <c r="BD393"/>
      <c r="BE393"/>
      <c r="BF393"/>
      <c r="BG393"/>
    </row>
    <row r="394" spans="1:59" ht="14.45"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5"/>
      <c r="AR394" s="828"/>
      <c r="AS394" s="828"/>
      <c r="AT394" s="828"/>
      <c r="AU394" s="828"/>
      <c r="AV394" s="828"/>
      <c r="AW394" s="828"/>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6"/>
      <c r="AR395" s="828"/>
      <c r="AS395" s="828"/>
      <c r="AT395" s="828"/>
      <c r="AU395" s="828"/>
      <c r="AV395" s="828"/>
      <c r="AW395" s="828"/>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904" t="str">
        <f>IFERROR((VLOOKUP(N396, 【参考】数式用３!$BE$5:$BE$13, 1,FALSE)), "対象外")</f>
        <v>対象外</v>
      </c>
      <c r="AR396" s="828" t="str">
        <f>IF(AG396&lt;&gt;"",IF(AH396="○","入力済","未入力"),"")</f>
        <v/>
      </c>
      <c r="AS396" s="828" t="str">
        <f>IF(AND(P396&lt;&gt;"", AI396=""), "未入力", "入力済")</f>
        <v>入力済</v>
      </c>
      <c r="AT396" s="828" t="str">
        <f>IF(AND(P396&lt;&gt;"", P396&lt;&gt;"処遇改善加算Ⅳ", AJ396=""), "未入力", "入力済")</f>
        <v>入力済</v>
      </c>
      <c r="AU396" s="828" t="str">
        <f>IFERROR(VLOOKUP(K396, 【参考】数式用３!$BB$5:$BC$48, 2, FALSE), "")</f>
        <v/>
      </c>
      <c r="AV396" s="828" t="str">
        <f>IF(AND(P396&lt;&gt;"処遇改善加算Ⅲ",P396&lt;&gt;"処遇改善加算Ⅳ", P396&lt;&gt;"", AU396&lt;&gt;"対象外"), 1,"")</f>
        <v/>
      </c>
      <c r="AW396" s="828"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5"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5"/>
      <c r="AR397" s="828"/>
      <c r="AS397" s="828"/>
      <c r="AT397" s="828"/>
      <c r="AU397" s="828"/>
      <c r="AV397" s="828"/>
      <c r="AW397" s="828"/>
      <c r="AX397" s="1091"/>
      <c r="AY397" s="1089"/>
      <c r="AZ397"/>
      <c r="BA397"/>
      <c r="BB397"/>
      <c r="BC397"/>
      <c r="BD397"/>
      <c r="BE397"/>
      <c r="BF397"/>
      <c r="BG397"/>
    </row>
    <row r="398" spans="1:59" ht="14.45"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5"/>
      <c r="AR398" s="828"/>
      <c r="AS398" s="828"/>
      <c r="AT398" s="828"/>
      <c r="AU398" s="828"/>
      <c r="AV398" s="828"/>
      <c r="AW398" s="828"/>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6"/>
      <c r="AR399" s="828"/>
      <c r="AS399" s="828"/>
      <c r="AT399" s="828"/>
      <c r="AU399" s="828"/>
      <c r="AV399" s="828"/>
      <c r="AW399" s="828"/>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904" t="str">
        <f>IFERROR((VLOOKUP(N400, 【参考】数式用３!$BE$5:$BE$13, 1,FALSE)), "対象外")</f>
        <v>対象外</v>
      </c>
      <c r="AR400" s="828" t="str">
        <f>IF(AG400&lt;&gt;"",IF(AH400="○","入力済","未入力"),"")</f>
        <v/>
      </c>
      <c r="AS400" s="828" t="str">
        <f>IF(AND(P400&lt;&gt;"", AI400=""), "未入力", "入力済")</f>
        <v>入力済</v>
      </c>
      <c r="AT400" s="828" t="str">
        <f>IF(AND(P400&lt;&gt;"", P400&lt;&gt;"処遇改善加算Ⅳ", AJ400=""), "未入力", "入力済")</f>
        <v>入力済</v>
      </c>
      <c r="AU400" s="828" t="str">
        <f>IFERROR(VLOOKUP(K400, 【参考】数式用３!$BB$5:$BC$48, 2, FALSE), "")</f>
        <v/>
      </c>
      <c r="AV400" s="828" t="str">
        <f>IF(AND(P400&lt;&gt;"処遇改善加算Ⅲ",P400&lt;&gt;"処遇改善加算Ⅳ", P400&lt;&gt;"", AU400&lt;&gt;"対象外"), 1,"")</f>
        <v/>
      </c>
      <c r="AW400" s="828"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5"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5"/>
      <c r="AR401" s="828"/>
      <c r="AS401" s="828"/>
      <c r="AT401" s="828"/>
      <c r="AU401" s="828"/>
      <c r="AV401" s="828"/>
      <c r="AW401" s="828"/>
      <c r="AX401" s="1091"/>
      <c r="AY401" s="1089"/>
      <c r="AZ401"/>
      <c r="BA401"/>
      <c r="BB401"/>
      <c r="BC401"/>
      <c r="BD401"/>
      <c r="BE401"/>
      <c r="BF401"/>
      <c r="BG401"/>
    </row>
    <row r="402" spans="1:59" ht="14.45"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5"/>
      <c r="AR402" s="828"/>
      <c r="AS402" s="828"/>
      <c r="AT402" s="828"/>
      <c r="AU402" s="828"/>
      <c r="AV402" s="828"/>
      <c r="AW402" s="828"/>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6"/>
      <c r="AR403" s="828"/>
      <c r="AS403" s="828"/>
      <c r="AT403" s="828"/>
      <c r="AU403" s="828"/>
      <c r="AV403" s="828"/>
      <c r="AW403" s="828"/>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904" t="str">
        <f>IFERROR((VLOOKUP(N404, 【参考】数式用３!$BE$5:$BE$13, 1,FALSE)), "対象外")</f>
        <v>対象外</v>
      </c>
      <c r="AR404" s="828" t="str">
        <f>IF(AG404&lt;&gt;"",IF(AH404="○","入力済","未入力"),"")</f>
        <v/>
      </c>
      <c r="AS404" s="828" t="str">
        <f>IF(AND(P404&lt;&gt;"", AI404=""), "未入力", "入力済")</f>
        <v>入力済</v>
      </c>
      <c r="AT404" s="828" t="str">
        <f>IF(AND(P404&lt;&gt;"", P404&lt;&gt;"処遇改善加算Ⅳ", AJ404=""), "未入力", "入力済")</f>
        <v>入力済</v>
      </c>
      <c r="AU404" s="828" t="str">
        <f>IFERROR(VLOOKUP(K404, 【参考】数式用３!$BB$5:$BC$48, 2, FALSE), "")</f>
        <v/>
      </c>
      <c r="AV404" s="828" t="str">
        <f>IF(AND(P404&lt;&gt;"処遇改善加算Ⅲ",P404&lt;&gt;"処遇改善加算Ⅳ", P404&lt;&gt;"", AU404&lt;&gt;"対象外"), 1,"")</f>
        <v/>
      </c>
      <c r="AW404" s="828"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5"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5"/>
      <c r="AR405" s="828"/>
      <c r="AS405" s="828"/>
      <c r="AT405" s="828"/>
      <c r="AU405" s="828"/>
      <c r="AV405" s="828"/>
      <c r="AW405" s="828"/>
      <c r="AX405" s="1091"/>
      <c r="AY405" s="1089"/>
      <c r="AZ405"/>
      <c r="BA405"/>
      <c r="BB405"/>
      <c r="BC405"/>
      <c r="BD405"/>
      <c r="BE405"/>
      <c r="BF405"/>
      <c r="BG405"/>
    </row>
    <row r="406" spans="1:59" ht="14.45"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5"/>
      <c r="AR406" s="828"/>
      <c r="AS406" s="828"/>
      <c r="AT406" s="828"/>
      <c r="AU406" s="828"/>
      <c r="AV406" s="828"/>
      <c r="AW406" s="828"/>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6"/>
      <c r="AR407" s="828"/>
      <c r="AS407" s="828"/>
      <c r="AT407" s="828"/>
      <c r="AU407" s="828"/>
      <c r="AV407" s="828"/>
      <c r="AW407" s="828"/>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904" t="str">
        <f>IFERROR((VLOOKUP(N408, 【参考】数式用３!$BE$5:$BE$13, 1,FALSE)), "対象外")</f>
        <v>対象外</v>
      </c>
      <c r="AR408" s="828" t="str">
        <f>IF(AG408&lt;&gt;"",IF(AH408="○","入力済","未入力"),"")</f>
        <v/>
      </c>
      <c r="AS408" s="828" t="str">
        <f>IF(AND(P408&lt;&gt;"", AI408=""), "未入力", "入力済")</f>
        <v>入力済</v>
      </c>
      <c r="AT408" s="828" t="str">
        <f>IF(AND(P408&lt;&gt;"", P408&lt;&gt;"処遇改善加算Ⅳ", AJ408=""), "未入力", "入力済")</f>
        <v>入力済</v>
      </c>
      <c r="AU408" s="828" t="str">
        <f>IFERROR(VLOOKUP(K408, 【参考】数式用３!$BB$5:$BC$48, 2, FALSE), "")</f>
        <v/>
      </c>
      <c r="AV408" s="828" t="str">
        <f>IF(AND(P408&lt;&gt;"処遇改善加算Ⅲ",P408&lt;&gt;"処遇改善加算Ⅳ", P408&lt;&gt;"", AU408&lt;&gt;"対象外"), 1,"")</f>
        <v/>
      </c>
      <c r="AW408" s="828"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5"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5"/>
      <c r="AR409" s="828"/>
      <c r="AS409" s="828"/>
      <c r="AT409" s="828"/>
      <c r="AU409" s="828"/>
      <c r="AV409" s="828"/>
      <c r="AW409" s="828"/>
      <c r="AX409" s="1091"/>
      <c r="AY409" s="1089"/>
      <c r="AZ409"/>
      <c r="BA409"/>
      <c r="BB409"/>
      <c r="BC409"/>
      <c r="BD409"/>
      <c r="BE409"/>
      <c r="BF409"/>
      <c r="BG409"/>
    </row>
    <row r="410" spans="1:59" ht="14.45"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5"/>
      <c r="AR410" s="828"/>
      <c r="AS410" s="828"/>
      <c r="AT410" s="828"/>
      <c r="AU410" s="828"/>
      <c r="AV410" s="828"/>
      <c r="AW410" s="828"/>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6"/>
      <c r="AR411" s="828"/>
      <c r="AS411" s="828"/>
      <c r="AT411" s="828"/>
      <c r="AU411" s="828"/>
      <c r="AV411" s="828"/>
      <c r="AW411" s="828"/>
      <c r="AX411" s="1091"/>
      <c r="AY411" s="1090"/>
      <c r="AZ411"/>
      <c r="BA411"/>
      <c r="BB411"/>
      <c r="BC411"/>
      <c r="BD411"/>
      <c r="BE411"/>
      <c r="BF411"/>
      <c r="BG411"/>
    </row>
    <row r="412" spans="1:59" ht="16.149999999999999"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149999999999999"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149999999999999"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149999999999999"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149999999999999"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149999999999999"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149999999999999"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149999999999999"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【参考】数式用３!$AM$2:$AM$3</xm:f>
          </x14:formula1>
          <xm:sqref>AH12:AH411 AF12:AF411</xm:sqref>
        </x14:dataValidation>
        <x14:dataValidation type="list" allowBlank="1" showInputMessage="1" showErrorMessage="1">
          <x14:formula1>
            <xm:f>【参考】数式用３!$AM$5:$AM$7</xm:f>
          </x14:formula1>
          <xm:sqref>AI12:AJ411</xm:sqref>
        </x14:dataValidation>
        <x14:dataValidation type="list" allowBlank="1" showInputMessage="1" showErrorMessage="1">
          <x14:formula1>
            <xm:f>【参考】数式用３!$L$4:$O$4</xm:f>
          </x14:formula1>
          <xm:sqref>P12:P411</xm:sqref>
        </x14:dataValidation>
        <x14:dataValidation type="list" allowBlank="1"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7" t="s">
        <v>134</v>
      </c>
      <c r="AC1" s="928"/>
      <c r="AD1" s="928"/>
      <c r="AE1" s="927" t="str">
        <f>IF(基本情報入力シート!AA16&lt;&gt;"", 基本情報入力シート!AA16, "")</f>
        <v/>
      </c>
      <c r="AF1" s="928"/>
      <c r="AG1" s="928"/>
      <c r="AH1" s="928"/>
      <c r="AI1" s="953"/>
      <c r="AJ1" s="82"/>
      <c r="AK1" s="197"/>
      <c r="AL1" s="198"/>
      <c r="AM1" s="198"/>
      <c r="AN1" s="198"/>
      <c r="AO1" s="198"/>
      <c r="AP1" s="198"/>
      <c r="AQ1" s="198"/>
      <c r="AR1" s="198"/>
      <c r="AS1" s="198"/>
      <c r="AT1" s="198"/>
      <c r="AU1" s="198"/>
      <c r="AV1" s="198"/>
      <c r="AW1" s="199"/>
      <c r="AX1" s="189"/>
      <c r="AY1" s="828" t="s">
        <v>135</v>
      </c>
      <c r="AZ1" s="828"/>
      <c r="BA1" s="828"/>
      <c r="BB1" s="828"/>
      <c r="BC1" s="828"/>
    </row>
    <row r="2" spans="1:55" ht="12.6"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8" t="str">
        <f>IF(基本情報入力シート!V14="", "", 基本情報入力シート!V14)</f>
        <v/>
      </c>
      <c r="AZ2" s="828"/>
      <c r="BA2" s="828"/>
      <c r="BB2" s="828"/>
      <c r="BC2" s="828"/>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8"/>
      <c r="AZ3" s="828"/>
      <c r="BA3" s="828"/>
      <c r="BB3" s="828"/>
      <c r="BC3" s="828"/>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5" t="s">
        <v>139</v>
      </c>
      <c r="B6" s="1006"/>
      <c r="C6" s="1006"/>
      <c r="D6" s="1006"/>
      <c r="E6" s="1006"/>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70" t="s">
        <v>28</v>
      </c>
      <c r="H11" s="871"/>
      <c r="I11" s="871"/>
      <c r="J11" s="871"/>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899999999999999" customHeight="1">
      <c r="A15" s="193"/>
      <c r="B15" s="1254" t="s">
        <v>3042</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899999999999999" customHeight="1">
      <c r="A16" s="191"/>
      <c r="B16" s="1249" t="s">
        <v>3043</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899999999999999" customHeight="1" thickBot="1">
      <c r="A17" s="192"/>
      <c r="B17" s="1249" t="s">
        <v>3044</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899999999999999" customHeight="1">
      <c r="A19" s="193"/>
      <c r="B19" s="1249" t="s">
        <v>3045</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899999999999999" customHeight="1" thickBot="1">
      <c r="A20" s="192"/>
      <c r="B20" s="739" t="s">
        <v>3046</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5"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0.15" customHeight="1">
      <c r="A22" s="900" t="s">
        <v>359</v>
      </c>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361</v>
      </c>
      <c r="AL25" s="1294"/>
      <c r="AM25" s="1294"/>
      <c r="AN25" s="1294"/>
      <c r="AO25" s="1294"/>
      <c r="AP25" s="1294"/>
      <c r="AQ25" s="1294"/>
      <c r="AR25" s="1294"/>
      <c r="AS25" s="1294"/>
      <c r="AT25" s="1294"/>
      <c r="AU25" s="1294"/>
      <c r="AV25" s="1295"/>
    </row>
    <row r="26" spans="1:48" ht="14.25" customHeight="1" thickBot="1">
      <c r="A26" s="1306" t="s">
        <v>362</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363</v>
      </c>
      <c r="AB26" s="1233"/>
      <c r="AC26" s="1233"/>
      <c r="AD26" s="1233"/>
      <c r="AE26" s="1233"/>
      <c r="AF26" s="1233"/>
      <c r="AG26" s="1233"/>
      <c r="AH26" s="1234"/>
      <c r="AI26" s="1235"/>
      <c r="AJ26" s="82"/>
      <c r="AL26" s="53"/>
    </row>
    <row r="27" spans="1:48" ht="19.899999999999999" customHeight="1">
      <c r="A27" s="193"/>
      <c r="B27" s="814" t="s">
        <v>364</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9" t="s">
        <v>251</v>
      </c>
      <c r="AB27" s="929"/>
      <c r="AC27" s="929"/>
      <c r="AD27" s="929"/>
      <c r="AE27" s="929"/>
      <c r="AF27" s="929"/>
      <c r="AG27" s="929"/>
      <c r="AH27" s="929"/>
      <c r="AI27" s="929"/>
      <c r="AJ27" s="89"/>
    </row>
    <row r="28" spans="1:48" ht="30" customHeight="1">
      <c r="A28" s="191"/>
      <c r="B28" s="814" t="s">
        <v>365</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366</v>
      </c>
      <c r="AB28" s="1253"/>
      <c r="AC28" s="1253"/>
      <c r="AD28" s="1253"/>
      <c r="AE28" s="1253"/>
      <c r="AF28" s="1253"/>
      <c r="AG28" s="1253"/>
      <c r="AH28" s="1253"/>
      <c r="AI28" s="1253"/>
      <c r="AJ28" s="89"/>
    </row>
    <row r="29" spans="1:48" ht="30" customHeight="1">
      <c r="A29" s="191"/>
      <c r="B29" s="1251" t="s">
        <v>367</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368</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9" t="s">
        <v>251</v>
      </c>
      <c r="AB30" s="929"/>
      <c r="AC30" s="929"/>
      <c r="AD30" s="929"/>
      <c r="AE30" s="929"/>
      <c r="AF30" s="929"/>
      <c r="AG30" s="929"/>
      <c r="AH30" s="929"/>
      <c r="AI30" s="929"/>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899999999999999" customHeight="1">
      <c r="A32" s="191"/>
      <c r="B32" s="1251" t="s">
        <v>369</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42" t="s">
        <v>255</v>
      </c>
      <c r="AB32" s="942"/>
      <c r="AC32" s="942"/>
      <c r="AD32" s="942"/>
      <c r="AE32" s="942"/>
      <c r="AF32" s="942"/>
      <c r="AG32" s="942"/>
      <c r="AH32" s="942"/>
      <c r="AI32" s="942"/>
      <c r="AJ32" s="62"/>
      <c r="AK32" s="53"/>
      <c r="AL32" s="54"/>
    </row>
    <row r="33" spans="1:52" ht="19.899999999999999" customHeight="1" thickBot="1">
      <c r="A33" s="194"/>
      <c r="B33" s="1249" t="s">
        <v>370</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9" t="s">
        <v>251</v>
      </c>
      <c r="AB33" s="929"/>
      <c r="AC33" s="929"/>
      <c r="AD33" s="929"/>
      <c r="AE33" s="929"/>
      <c r="AF33" s="929"/>
      <c r="AG33" s="929"/>
      <c r="AH33" s="929"/>
      <c r="AI33" s="929"/>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7" t="s">
        <v>371</v>
      </c>
      <c r="AL35" s="838"/>
      <c r="AM35" s="838"/>
      <c r="AN35" s="838"/>
      <c r="AO35" s="838"/>
      <c r="AP35" s="838"/>
      <c r="AQ35" s="838"/>
      <c r="AR35" s="838"/>
      <c r="AS35" s="838"/>
      <c r="AT35" s="838"/>
      <c r="AU35" s="838"/>
      <c r="AV35" s="839"/>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6" t="s">
        <v>372</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3" t="s">
        <v>373</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15" customHeight="1" thickBot="1">
      <c r="A40" s="57"/>
      <c r="B40" s="196"/>
      <c r="C40" s="1236" t="s">
        <v>374</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 customHeight="1" thickBot="1">
      <c r="A41" s="57"/>
      <c r="B41" s="195"/>
      <c r="C41" s="1237" t="s">
        <v>375</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1029">
        <v>7</v>
      </c>
      <c r="E43" s="1302"/>
      <c r="F43" s="67" t="s">
        <v>262</v>
      </c>
      <c r="G43" s="1300"/>
      <c r="H43" s="1301"/>
      <c r="I43" s="67" t="s">
        <v>263</v>
      </c>
      <c r="J43" s="1300"/>
      <c r="K43" s="1301"/>
      <c r="L43" s="67" t="s">
        <v>264</v>
      </c>
      <c r="M43" s="62"/>
      <c r="N43" s="1029" t="s">
        <v>138</v>
      </c>
      <c r="O43" s="1029"/>
      <c r="P43" s="1029"/>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9" t="s">
        <v>265</v>
      </c>
      <c r="O44" s="899"/>
      <c r="P44" s="899"/>
      <c r="Q44" s="1021" t="s">
        <v>23</v>
      </c>
      <c r="R44" s="1021"/>
      <c r="S44" s="1231" t="str">
        <f>IF(基本情報入力シート!L26="", "", 基本情報入力シート!L26)</f>
        <v/>
      </c>
      <c r="T44" s="1231"/>
      <c r="U44" s="1231"/>
      <c r="V44" s="1231"/>
      <c r="W44" s="1231"/>
      <c r="X44" s="896"/>
      <c r="Y44" s="896"/>
      <c r="Z44" s="1231" t="str">
        <f>IF(基本情報入力シート!L27="", "", 基本情報入力シート!L27)</f>
        <v/>
      </c>
      <c r="AA44" s="1231"/>
      <c r="AB44" s="1231"/>
      <c r="AC44" s="1231"/>
      <c r="AD44" s="1231"/>
      <c r="AE44" s="1231"/>
      <c r="AF44" s="1231"/>
      <c r="AG44" s="1231"/>
      <c r="AH44" s="1231"/>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376</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379</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380</v>
      </c>
    </row>
    <row r="52" spans="1:53">
      <c r="A52" s="1323" t="s">
        <v>381</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382</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383</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384</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385</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386</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387</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388</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327" t="s">
        <v>389</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9" t="s">
        <v>46</v>
      </c>
      <c r="B63" s="1229"/>
      <c r="C63" s="1230" t="s">
        <v>391</v>
      </c>
      <c r="D63" s="1230"/>
      <c r="E63" s="1230"/>
      <c r="F63" s="1230"/>
      <c r="G63" s="1230"/>
      <c r="H63" s="1230" t="s">
        <v>392</v>
      </c>
      <c r="I63" s="1230"/>
      <c r="J63" s="1230"/>
      <c r="K63" s="1230"/>
      <c r="L63" s="1230"/>
      <c r="M63" s="1230"/>
      <c r="N63" s="1230"/>
      <c r="O63" s="1230"/>
      <c r="P63" s="1230"/>
      <c r="Q63" s="1230"/>
      <c r="R63" s="1230"/>
      <c r="S63" s="1230"/>
      <c r="T63" s="1226" t="s">
        <v>393</v>
      </c>
      <c r="U63" s="1227"/>
      <c r="V63" s="1227"/>
      <c r="W63" s="1227"/>
      <c r="X63" s="1227"/>
      <c r="Y63" s="1227"/>
      <c r="Z63" s="1227"/>
      <c r="AA63" s="1227"/>
      <c r="AB63" s="1227"/>
      <c r="AC63" s="1227"/>
      <c r="AD63" s="1227"/>
      <c r="AE63" s="1227"/>
      <c r="AF63" s="1227"/>
      <c r="AG63" s="1227"/>
      <c r="AH63" s="1227"/>
      <c r="AI63" s="1227"/>
      <c r="AJ63" s="1228"/>
      <c r="AK63" s="902" t="s">
        <v>394</v>
      </c>
      <c r="AL63" s="902"/>
      <c r="AM63" s="902"/>
      <c r="AN63" s="902"/>
      <c r="AO63" s="902"/>
      <c r="AP63" s="902"/>
      <c r="AQ63" s="902"/>
      <c r="AR63" s="902"/>
      <c r="AS63" s="902"/>
      <c r="AT63" s="902"/>
      <c r="AU63" s="902"/>
      <c r="AV63" s="903"/>
    </row>
    <row r="64" spans="1:53" ht="31.9"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7"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63" t="s">
        <v>134</v>
      </c>
      <c r="N1" s="928"/>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8" t="s">
        <v>135</v>
      </c>
      <c r="AI1" s="828"/>
      <c r="AJ1" s="828"/>
      <c r="AK1" s="828"/>
      <c r="AL1" s="828"/>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8" t="str">
        <f>IF(基本情報入力シート!V14="", "", 基本情報入力シート!V14)</f>
        <v/>
      </c>
      <c r="AI2" s="828"/>
      <c r="AJ2" s="828"/>
      <c r="AK2" s="828"/>
      <c r="AL2" s="828"/>
    </row>
    <row r="3" spans="1:38" ht="31.15" customHeight="1" thickBot="1">
      <c r="A3" s="1342" t="s">
        <v>138</v>
      </c>
      <c r="B3" s="1343"/>
      <c r="C3" s="1344" t="str">
        <f>IF(基本情報入力シート!L22="", "", 基本情報入力シート!L22)</f>
        <v/>
      </c>
      <c r="D3" s="1345"/>
      <c r="E3" s="1345"/>
      <c r="F3" s="1346"/>
      <c r="G3" s="339"/>
      <c r="H3" s="1388" t="s">
        <v>396</v>
      </c>
      <c r="I3" s="1388"/>
      <c r="J3" s="1388"/>
      <c r="K3" s="1388"/>
      <c r="L3" s="1388"/>
      <c r="M3" s="1388"/>
      <c r="N3" s="1388"/>
      <c r="O3" s="1388"/>
      <c r="P3" s="1388"/>
      <c r="Q3" s="1388"/>
      <c r="R3" s="1388"/>
      <c r="S3" s="1388"/>
      <c r="T3" s="340"/>
      <c r="AH3" s="828"/>
      <c r="AI3" s="828"/>
      <c r="AJ3" s="828"/>
      <c r="AK3" s="828"/>
      <c r="AL3" s="828"/>
    </row>
    <row r="4" spans="1:38" ht="54.6"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15" customHeight="1" thickBot="1">
      <c r="A5" s="1347" t="s">
        <v>397</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398</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399</v>
      </c>
      <c r="B8" s="1352" t="s">
        <v>400</v>
      </c>
      <c r="C8" s="1355" t="s">
        <v>36</v>
      </c>
      <c r="D8" s="1338" t="s">
        <v>37</v>
      </c>
      <c r="E8" s="1339"/>
      <c r="F8" s="1358" t="s">
        <v>311</v>
      </c>
      <c r="G8" s="1335" t="s">
        <v>39</v>
      </c>
      <c r="H8" s="1332" t="s">
        <v>40</v>
      </c>
      <c r="I8" s="1355" t="s">
        <v>401</v>
      </c>
      <c r="J8" s="1370" t="s">
        <v>402</v>
      </c>
      <c r="K8" s="1373" t="s">
        <v>403</v>
      </c>
      <c r="L8" s="1376" t="s">
        <v>404</v>
      </c>
      <c r="M8" s="1329" t="s">
        <v>405</v>
      </c>
      <c r="N8" s="1382" t="s">
        <v>406</v>
      </c>
      <c r="O8" s="1383"/>
      <c r="P8" s="1383"/>
      <c r="Q8" s="1384"/>
      <c r="R8" s="1379" t="s">
        <v>407</v>
      </c>
      <c r="S8" s="1367" t="s">
        <v>408</v>
      </c>
      <c r="T8" s="421" t="str">
        <f>IF(C3="", "", IF(COUNTIF(I11:I110, "○")=COUNTIF(AH11:AH110, "○"), "○","×"))</f>
        <v/>
      </c>
      <c r="U8" s="901" t="s">
        <v>409</v>
      </c>
      <c r="V8" s="902"/>
      <c r="W8" s="902"/>
      <c r="X8" s="902"/>
      <c r="Y8" s="902"/>
      <c r="Z8" s="902"/>
      <c r="AA8" s="902"/>
      <c r="AB8" s="902"/>
      <c r="AC8" s="902"/>
      <c r="AD8" s="902"/>
      <c r="AE8" s="903"/>
      <c r="AF8" s="190"/>
      <c r="AG8" s="190"/>
      <c r="AH8" s="347"/>
    </row>
    <row r="9" spans="1:38" ht="82.9"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901" t="s">
        <v>410</v>
      </c>
      <c r="V9" s="902"/>
      <c r="W9" s="902"/>
      <c r="X9" s="902"/>
      <c r="Y9" s="902"/>
      <c r="Z9" s="902"/>
      <c r="AA9" s="902"/>
      <c r="AB9" s="902"/>
      <c r="AC9" s="902"/>
      <c r="AD9" s="902"/>
      <c r="AE9" s="903"/>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411</v>
      </c>
      <c r="O10" s="349" t="s">
        <v>412</v>
      </c>
      <c r="P10" s="349" t="s">
        <v>413</v>
      </c>
      <c r="Q10" s="349" t="s">
        <v>414</v>
      </c>
      <c r="R10" s="1381"/>
      <c r="S10" s="1369"/>
      <c r="T10" s="421" t="str">
        <f>IF(C3="", "", IF(COUNTIFS(R11:R110, "○", S11:S110, "")=0, "○","×"))</f>
        <v/>
      </c>
      <c r="U10" s="901" t="s">
        <v>415</v>
      </c>
      <c r="V10" s="902"/>
      <c r="W10" s="902"/>
      <c r="X10" s="902"/>
      <c r="Y10" s="902"/>
      <c r="Z10" s="902"/>
      <c r="AA10" s="902"/>
      <c r="AB10" s="902"/>
      <c r="AC10" s="902"/>
      <c r="AD10" s="902"/>
      <c r="AE10" s="903"/>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6"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396" t="s">
        <v>421</v>
      </c>
      <c r="C3" s="1396"/>
      <c r="D3" s="1396"/>
      <c r="E3" s="1396"/>
      <c r="F3" s="1396"/>
      <c r="G3" s="1396"/>
      <c r="H3" s="1396"/>
      <c r="I3" s="1396"/>
      <c r="J3" s="617"/>
    </row>
    <row r="4" spans="1:10" s="618" customFormat="1" ht="25.15" customHeight="1">
      <c r="A4" s="617"/>
      <c r="B4" s="1392" t="s">
        <v>422</v>
      </c>
      <c r="C4" s="1393"/>
      <c r="D4" s="1393"/>
      <c r="E4" s="1393"/>
      <c r="F4" s="1393"/>
      <c r="G4" s="1393"/>
      <c r="H4" s="1393"/>
      <c r="I4" s="1394"/>
      <c r="J4" s="617"/>
    </row>
    <row r="5" spans="1:10" s="618" customFormat="1" ht="25.15" customHeight="1">
      <c r="A5" s="617"/>
      <c r="B5" s="619" t="s">
        <v>423</v>
      </c>
      <c r="C5" s="1392" t="s">
        <v>424</v>
      </c>
      <c r="D5" s="1393"/>
      <c r="E5" s="1393"/>
      <c r="F5" s="1393"/>
      <c r="G5" s="1393"/>
      <c r="H5" s="1393"/>
      <c r="I5" s="1394"/>
      <c r="J5" s="617"/>
    </row>
    <row r="6" spans="1:10" s="618" customFormat="1" ht="25.15" customHeight="1">
      <c r="A6" s="617"/>
      <c r="B6" s="619" t="s">
        <v>425</v>
      </c>
      <c r="C6" s="1392" t="s">
        <v>426</v>
      </c>
      <c r="D6" s="1393"/>
      <c r="E6" s="1393"/>
      <c r="F6" s="1393"/>
      <c r="G6" s="1393"/>
      <c r="H6" s="1393"/>
      <c r="I6" s="1394"/>
      <c r="J6" s="617"/>
    </row>
    <row r="7" spans="1:10" s="618" customFormat="1" ht="25.15" customHeight="1">
      <c r="A7" s="617"/>
      <c r="B7" s="619" t="s">
        <v>427</v>
      </c>
      <c r="C7" s="1392" t="s">
        <v>428</v>
      </c>
      <c r="D7" s="1393"/>
      <c r="E7" s="1393"/>
      <c r="F7" s="1393"/>
      <c r="G7" s="1393"/>
      <c r="H7" s="1393"/>
      <c r="I7" s="1394"/>
      <c r="J7" s="617"/>
    </row>
    <row r="8" spans="1:10" s="618" customFormat="1" ht="25.15" customHeight="1">
      <c r="A8" s="617"/>
      <c r="B8" s="620"/>
      <c r="C8" s="621"/>
      <c r="D8" s="622"/>
      <c r="E8" s="622"/>
      <c r="F8" s="622"/>
      <c r="G8" s="622"/>
      <c r="H8" s="622"/>
      <c r="I8" s="622"/>
      <c r="J8" s="617"/>
    </row>
    <row r="9" spans="1:10" s="618" customFormat="1" ht="36" customHeight="1">
      <c r="A9" s="617"/>
      <c r="B9" s="1396" t="s">
        <v>429</v>
      </c>
      <c r="C9" s="1396"/>
      <c r="D9" s="1396"/>
      <c r="E9" s="1396"/>
      <c r="F9" s="1396"/>
      <c r="G9" s="1396"/>
      <c r="H9" s="1396"/>
      <c r="I9" s="1396"/>
      <c r="J9" s="617"/>
    </row>
    <row r="10" spans="1:10" s="618" customFormat="1" ht="25.15" customHeight="1">
      <c r="A10" s="617"/>
      <c r="B10" s="1392" t="s">
        <v>430</v>
      </c>
      <c r="C10" s="1393"/>
      <c r="D10" s="1393"/>
      <c r="E10" s="1393"/>
      <c r="F10" s="1393"/>
      <c r="G10" s="1393"/>
      <c r="H10" s="1393"/>
      <c r="I10" s="1394"/>
      <c r="J10" s="617"/>
    </row>
    <row r="11" spans="1:10" s="618" customFormat="1" ht="56.45" customHeight="1">
      <c r="A11" s="617"/>
      <c r="B11" s="1397" t="s">
        <v>423</v>
      </c>
      <c r="C11" s="1389" t="s">
        <v>431</v>
      </c>
      <c r="D11" s="1390"/>
      <c r="E11" s="1390"/>
      <c r="F11" s="1390"/>
      <c r="G11" s="1390"/>
      <c r="H11" s="1390"/>
      <c r="I11" s="1391"/>
      <c r="J11" s="617"/>
    </row>
    <row r="12" spans="1:10" s="618" customFormat="1" ht="54.6" customHeight="1">
      <c r="A12" s="617"/>
      <c r="B12" s="1397"/>
      <c r="C12" s="1398" t="s">
        <v>432</v>
      </c>
      <c r="D12" s="619" t="s">
        <v>144</v>
      </c>
      <c r="E12" s="1389" t="s">
        <v>433</v>
      </c>
      <c r="F12" s="1390"/>
      <c r="G12" s="1390"/>
      <c r="H12" s="1390"/>
      <c r="I12" s="1391"/>
    </row>
    <row r="13" spans="1:10" s="618" customFormat="1" ht="32.450000000000003" customHeight="1">
      <c r="A13" s="617"/>
      <c r="B13" s="1397"/>
      <c r="C13" s="1399"/>
      <c r="D13" s="619" t="s">
        <v>147</v>
      </c>
      <c r="E13" s="1389" t="s">
        <v>434</v>
      </c>
      <c r="F13" s="1390"/>
      <c r="G13" s="1390"/>
      <c r="H13" s="1390"/>
      <c r="I13" s="1391"/>
    </row>
    <row r="14" spans="1:10" s="618" customFormat="1" ht="25.15" customHeight="1">
      <c r="A14" s="617"/>
      <c r="B14" s="619" t="s">
        <v>425</v>
      </c>
      <c r="C14" s="1392" t="s">
        <v>435</v>
      </c>
      <c r="D14" s="1393"/>
      <c r="E14" s="1393"/>
      <c r="F14" s="1393"/>
      <c r="G14" s="1393"/>
      <c r="H14" s="1393"/>
      <c r="I14" s="1394"/>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89" t="s">
        <v>437</v>
      </c>
      <c r="D17" s="1390"/>
      <c r="E17" s="1390"/>
      <c r="F17" s="1390"/>
      <c r="G17" s="1390"/>
      <c r="H17" s="1390"/>
      <c r="I17" s="1391"/>
      <c r="J17" s="625"/>
    </row>
    <row r="18" spans="1:10" s="618" customFormat="1" ht="49.9" customHeight="1">
      <c r="A18" s="617"/>
      <c r="B18" s="626"/>
      <c r="C18" s="1398" t="s">
        <v>438</v>
      </c>
      <c r="D18" s="619" t="s">
        <v>144</v>
      </c>
      <c r="E18" s="1389" t="s">
        <v>439</v>
      </c>
      <c r="F18" s="1390"/>
      <c r="G18" s="1390"/>
      <c r="H18" s="1390"/>
      <c r="I18" s="1391"/>
    </row>
    <row r="19" spans="1:10" s="618" customFormat="1" ht="76.150000000000006" customHeight="1">
      <c r="A19" s="617"/>
      <c r="B19" s="626"/>
      <c r="C19" s="1400"/>
      <c r="D19" s="619" t="s">
        <v>147</v>
      </c>
      <c r="E19" s="1389" t="s">
        <v>440</v>
      </c>
      <c r="F19" s="1390"/>
      <c r="G19" s="1390"/>
      <c r="H19" s="1390"/>
      <c r="I19" s="1391"/>
    </row>
    <row r="20" spans="1:10" s="618" customFormat="1" ht="78.599999999999994" customHeight="1">
      <c r="A20" s="617"/>
      <c r="B20" s="627"/>
      <c r="C20" s="1399"/>
      <c r="D20" s="619" t="s">
        <v>151</v>
      </c>
      <c r="E20" s="1389" t="s">
        <v>441</v>
      </c>
      <c r="F20" s="1390"/>
      <c r="G20" s="1390"/>
      <c r="H20" s="1390"/>
      <c r="I20" s="1391"/>
    </row>
    <row r="21" spans="1:10" s="618" customFormat="1" ht="25.15" customHeight="1">
      <c r="A21" s="617"/>
      <c r="B21" s="627" t="s">
        <v>425</v>
      </c>
      <c r="C21" s="1395" t="s">
        <v>435</v>
      </c>
      <c r="D21" s="1395"/>
      <c r="E21" s="1395"/>
      <c r="F21" s="1395"/>
      <c r="G21" s="1395"/>
      <c r="H21" s="1395"/>
      <c r="I21" s="1395"/>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411" t="s">
        <v>447</v>
      </c>
      <c r="E26" s="1412"/>
      <c r="F26" s="601" t="s">
        <v>448</v>
      </c>
      <c r="G26" s="602" t="s">
        <v>449</v>
      </c>
      <c r="H26" s="602" t="s">
        <v>450</v>
      </c>
      <c r="I26" s="602" t="s">
        <v>451</v>
      </c>
    </row>
    <row r="27" spans="1:10" ht="115.15" customHeight="1">
      <c r="A27" s="603" t="s">
        <v>452</v>
      </c>
      <c r="B27" s="604" t="s">
        <v>453</v>
      </c>
      <c r="C27" s="605" t="s">
        <v>454</v>
      </c>
      <c r="D27" s="1408" t="s">
        <v>455</v>
      </c>
      <c r="E27" s="1409"/>
      <c r="F27" s="605" t="s">
        <v>456</v>
      </c>
      <c r="G27" s="605" t="s">
        <v>457</v>
      </c>
      <c r="H27" s="605" t="s">
        <v>458</v>
      </c>
      <c r="I27" s="605" t="s">
        <v>459</v>
      </c>
    </row>
    <row r="28" spans="1:10" ht="145.9" customHeight="1">
      <c r="A28" s="603" t="s">
        <v>452</v>
      </c>
      <c r="B28" s="604" t="s">
        <v>460</v>
      </c>
      <c r="C28" s="605" t="s">
        <v>461</v>
      </c>
      <c r="D28" s="1408" t="s">
        <v>462</v>
      </c>
      <c r="E28" s="1409"/>
      <c r="F28" s="605" t="s">
        <v>463</v>
      </c>
      <c r="G28" s="605" t="s">
        <v>464</v>
      </c>
      <c r="H28" s="605" t="s">
        <v>465</v>
      </c>
      <c r="I28" s="605" t="s">
        <v>459</v>
      </c>
    </row>
    <row r="29" spans="1:10" ht="168">
      <c r="A29" s="603" t="s">
        <v>466</v>
      </c>
      <c r="B29" s="604" t="s">
        <v>467</v>
      </c>
      <c r="C29" s="605" t="s">
        <v>468</v>
      </c>
      <c r="D29" s="1408" t="s">
        <v>469</v>
      </c>
      <c r="E29" s="1409"/>
      <c r="F29" s="605" t="s">
        <v>470</v>
      </c>
      <c r="G29" s="605" t="s">
        <v>471</v>
      </c>
      <c r="H29" s="605" t="s">
        <v>472</v>
      </c>
      <c r="I29" s="605" t="s">
        <v>473</v>
      </c>
    </row>
    <row r="30" spans="1:10" ht="147">
      <c r="A30" s="603" t="s">
        <v>474</v>
      </c>
      <c r="B30" s="600"/>
      <c r="C30" s="605" t="s">
        <v>475</v>
      </c>
      <c r="D30" s="1408" t="s">
        <v>476</v>
      </c>
      <c r="E30" s="1409"/>
      <c r="F30" s="605" t="s">
        <v>477</v>
      </c>
      <c r="G30" s="605" t="s">
        <v>478</v>
      </c>
      <c r="H30" s="605" t="s">
        <v>479</v>
      </c>
      <c r="I30" s="605" t="s">
        <v>480</v>
      </c>
    </row>
    <row r="31" spans="1:10" ht="147">
      <c r="A31" s="603" t="s">
        <v>481</v>
      </c>
      <c r="B31" s="600"/>
      <c r="C31" s="605" t="s">
        <v>482</v>
      </c>
      <c r="D31" s="1408" t="s">
        <v>483</v>
      </c>
      <c r="E31" s="1409"/>
      <c r="F31" s="605" t="s">
        <v>484</v>
      </c>
      <c r="G31" s="605" t="s">
        <v>485</v>
      </c>
      <c r="H31" s="605" t="s">
        <v>486</v>
      </c>
      <c r="I31" s="605" t="s">
        <v>487</v>
      </c>
    </row>
    <row r="32" spans="1:10" ht="24">
      <c r="A32" s="1404" t="s">
        <v>488</v>
      </c>
      <c r="B32" s="1404"/>
      <c r="C32" s="1404"/>
      <c r="D32" s="1404"/>
      <c r="E32" s="1404"/>
      <c r="F32" s="1404"/>
      <c r="G32" s="1404"/>
      <c r="H32" s="1404"/>
      <c r="I32" s="1404"/>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401" t="s">
        <v>490</v>
      </c>
      <c r="B35" s="1402"/>
      <c r="C35" s="1402"/>
      <c r="D35" s="1402"/>
      <c r="E35" s="1402"/>
      <c r="F35" s="1402"/>
      <c r="G35" s="1402"/>
      <c r="H35" s="1402"/>
      <c r="I35" s="1403"/>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5" t="s">
        <v>492</v>
      </c>
      <c r="B38" s="1406"/>
      <c r="C38" s="611" t="s">
        <v>446</v>
      </c>
      <c r="D38" s="612" t="s">
        <v>493</v>
      </c>
      <c r="E38" s="612" t="s">
        <v>494</v>
      </c>
      <c r="F38" s="612" t="s">
        <v>495</v>
      </c>
      <c r="G38" s="613"/>
      <c r="H38" s="613"/>
      <c r="I38" s="613"/>
    </row>
    <row r="39" spans="1:9" ht="96">
      <c r="A39" s="1407" t="s">
        <v>496</v>
      </c>
      <c r="B39" s="1406"/>
      <c r="C39" s="614" t="s">
        <v>468</v>
      </c>
      <c r="D39" s="614" t="s">
        <v>472</v>
      </c>
      <c r="E39" s="614" t="s">
        <v>497</v>
      </c>
      <c r="F39" s="614" t="s">
        <v>498</v>
      </c>
      <c r="G39" s="613"/>
      <c r="H39" s="613"/>
      <c r="I39" s="613"/>
    </row>
    <row r="40" spans="1:9" ht="85.5">
      <c r="A40" s="1407" t="s">
        <v>499</v>
      </c>
      <c r="B40" s="1406"/>
      <c r="C40" s="614" t="s">
        <v>475</v>
      </c>
      <c r="D40" s="614" t="s">
        <v>479</v>
      </c>
      <c r="E40" s="614" t="s">
        <v>500</v>
      </c>
      <c r="F40" s="615" t="s">
        <v>501</v>
      </c>
      <c r="G40" s="598"/>
      <c r="H40" s="598"/>
      <c r="I40" s="598"/>
    </row>
    <row r="41" spans="1:9" ht="85.5">
      <c r="A41" s="1407" t="s">
        <v>502</v>
      </c>
      <c r="B41" s="1406"/>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410" t="s">
        <v>488</v>
      </c>
      <c r="B43" s="1410"/>
      <c r="C43" s="1410"/>
      <c r="D43" s="1410"/>
      <c r="E43" s="1410"/>
      <c r="F43" s="1410"/>
      <c r="G43" s="1410"/>
      <c r="H43" s="1410"/>
      <c r="I43" s="1410"/>
    </row>
    <row r="44" spans="1:9" ht="24">
      <c r="A44" s="607" t="s">
        <v>489</v>
      </c>
      <c r="B44" s="607"/>
      <c r="C44" s="607"/>
      <c r="D44" s="607"/>
      <c r="E44" s="607"/>
      <c r="F44" s="607"/>
      <c r="G44" s="607"/>
      <c r="H44" s="607"/>
      <c r="I44" s="607"/>
    </row>
    <row r="45" spans="1:9" ht="24">
      <c r="A45" s="1401" t="s">
        <v>490</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25" t="s">
        <v>2959</v>
      </c>
      <c r="B2" s="1428" t="s">
        <v>514</v>
      </c>
      <c r="C2" s="1431" t="s">
        <v>2960</v>
      </c>
      <c r="D2" s="1432"/>
      <c r="E2" s="1432"/>
      <c r="F2" s="1433"/>
      <c r="G2" s="1434" t="s">
        <v>2961</v>
      </c>
      <c r="H2" s="1435"/>
      <c r="I2" s="1436"/>
      <c r="J2" s="1434" t="s">
        <v>2962</v>
      </c>
      <c r="K2" s="1436"/>
      <c r="L2" s="1419" t="s">
        <v>2963</v>
      </c>
      <c r="M2" s="1420"/>
      <c r="N2" s="1420"/>
      <c r="O2" s="1420"/>
      <c r="P2" s="1420"/>
      <c r="Q2" s="1420"/>
      <c r="R2" s="1420"/>
      <c r="S2" s="1420"/>
      <c r="T2" s="1420"/>
      <c r="U2" s="1420"/>
      <c r="V2" s="1420"/>
      <c r="W2" s="1420"/>
      <c r="X2" s="1420"/>
      <c r="Y2" s="1420"/>
      <c r="Z2" s="1420"/>
      <c r="AA2" s="1420"/>
      <c r="AB2" s="1420"/>
      <c r="AC2" s="1420"/>
      <c r="AD2" s="1421"/>
      <c r="AE2" s="1413" t="s">
        <v>2964</v>
      </c>
      <c r="AF2" s="215"/>
      <c r="AG2" s="1440" t="s">
        <v>2965</v>
      </c>
      <c r="AH2" s="1452" t="s">
        <v>40</v>
      </c>
      <c r="AI2" s="1443" t="s">
        <v>2966</v>
      </c>
      <c r="AJ2" s="1444"/>
      <c r="AK2" s="1445"/>
      <c r="AM2" s="218" t="s">
        <v>2967</v>
      </c>
      <c r="AO2" s="9" t="s">
        <v>2968</v>
      </c>
      <c r="AQ2" s="1434" t="s">
        <v>2960</v>
      </c>
      <c r="AR2" s="1435" t="s">
        <v>2961</v>
      </c>
      <c r="AS2" s="1435" t="s">
        <v>2962</v>
      </c>
      <c r="AT2" s="1435" t="s">
        <v>2969</v>
      </c>
      <c r="AU2" s="1435" t="s">
        <v>2970</v>
      </c>
      <c r="AV2" s="1435"/>
      <c r="AW2" s="1435"/>
      <c r="AX2" s="1435"/>
      <c r="AY2" s="1435"/>
      <c r="AZ2" s="1433"/>
      <c r="BB2" s="1457" t="s">
        <v>2965</v>
      </c>
      <c r="BC2" s="1433" t="s">
        <v>2971</v>
      </c>
      <c r="BE2" s="1413" t="s">
        <v>2972</v>
      </c>
    </row>
    <row r="3" spans="1:57" ht="12.75" thickBot="1">
      <c r="A3" s="1426"/>
      <c r="B3" s="1429"/>
      <c r="C3" s="1416" t="s">
        <v>2973</v>
      </c>
      <c r="D3" s="1417"/>
      <c r="E3" s="1417"/>
      <c r="F3" s="1418"/>
      <c r="G3" s="1416" t="s">
        <v>2974</v>
      </c>
      <c r="H3" s="1417"/>
      <c r="I3" s="1418"/>
      <c r="J3" s="1416"/>
      <c r="K3" s="1418"/>
      <c r="L3" s="1422" t="s">
        <v>2975</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2976</v>
      </c>
      <c r="AQ3" s="1416"/>
      <c r="AR3" s="1417"/>
      <c r="AS3" s="1417"/>
      <c r="AT3" s="1417"/>
      <c r="AU3" s="1417"/>
      <c r="AV3" s="1417"/>
      <c r="AW3" s="1417"/>
      <c r="AX3" s="1417"/>
      <c r="AY3" s="1417"/>
      <c r="AZ3" s="1455"/>
      <c r="BB3" s="1458"/>
      <c r="BC3" s="1455"/>
      <c r="BE3" s="1414"/>
    </row>
    <row r="4" spans="1:57" ht="24.75" thickBot="1">
      <c r="A4" s="1427"/>
      <c r="B4" s="1430"/>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42"/>
      <c r="AH4" s="1454"/>
      <c r="AI4" s="1449"/>
      <c r="AJ4" s="1450"/>
      <c r="AK4" s="1451"/>
      <c r="AO4" s="7" t="s">
        <v>2986</v>
      </c>
      <c r="AQ4" s="1438"/>
      <c r="AR4" s="1439"/>
      <c r="AS4" s="1439"/>
      <c r="AT4" s="1439"/>
      <c r="AU4" s="1439"/>
      <c r="AV4" s="1439"/>
      <c r="AW4" s="1439"/>
      <c r="AX4" s="1439"/>
      <c r="AY4" s="1439"/>
      <c r="AZ4" s="220" t="s">
        <v>3003</v>
      </c>
      <c r="BB4" s="1459"/>
      <c r="BC4" s="1456"/>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93" t="s">
        <v>3034</v>
      </c>
      <c r="AH50" s="793"/>
    </row>
    <row r="51" spans="33:34">
      <c r="AG51" s="1437" t="s">
        <v>3035</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2025-03-24T09:25:32Z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