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W:\020_市民福祉部\030_介護支援課\020_介護給付係\2023_令和5年度\130_地域密着型サービス関係\020-地域密着型事業所（報酬・運営等）\【介護職員処遇改善加算】\R6処遇改善・特定処遇改善・ベースアップ加算\1_計画書提出通知\R6HP案内\R6\"/>
    </mc:Choice>
  </mc:AlternateContent>
  <bookViews>
    <workbookView xWindow="0" yWindow="0" windowWidth="20490" windowHeight="7530"/>
  </bookViews>
  <sheets>
    <sheet name="移行先検討・補助シート" sheetId="12" r:id="rId1"/>
    <sheet name="記入例" sheetId="21" r:id="rId2"/>
    <sheet name="【参考】数式用" sheetId="4" state="hidden" r:id="rId3"/>
    <sheet name="【参考】数式用2" sheetId="14" state="hidden" r:id="rId4"/>
  </sheets>
  <definedNames>
    <definedName name="_xlnm._FilterDatabase" localSheetId="2" hidden="1">【参考】数式用!#REF!</definedName>
    <definedName name="_xlnm._FilterDatabase" localSheetId="3" hidden="1">【参考】数式用2!$B$5:$S$23</definedName>
    <definedName name="_xlnm.Print_Area" localSheetId="2">【参考】数式用!$A$1:$G$27</definedName>
    <definedName name="_xlnm.Print_Area" localSheetId="0">移行先検討・補助シート!$A$1:$CB$26</definedName>
    <definedName name="_xlnm.Print_Area" localSheetId="1">記入例!$A$1:$CB$26</definedName>
    <definedName name="サービス名">【参考】数式用!$A$5:$A$27</definedName>
    <definedName name="愛知県">#REF!</definedName>
    <definedName name="愛媛県">#REF!</definedName>
    <definedName name="茨城県">#REF!</definedName>
    <definedName name="岡山県">#REF!</definedName>
    <definedName name="沖縄県">#REF!</definedName>
    <definedName name="介護医療院">【参考】数式用!#REF!</definedName>
    <definedName name="介護予防_小規模多機能型居宅介護">【参考】数式用!#REF!</definedName>
    <definedName name="介護予防_短期入所生活介護">【参考】数式用!#REF!</definedName>
    <definedName name="介護予防_短期入所療養介護__病院等_老健以外">【参考】数式用!#REF!</definedName>
    <definedName name="介護予防_短期入所療養介護_医療院">【参考】数式用!#REF!</definedName>
    <definedName name="介護予防_短期入所療養介護_老健">【参考】数式用!#REF!</definedName>
    <definedName name="介護予防_通所リハビリテーション">【参考】数式用!#REF!</definedName>
    <definedName name="介護予防_特定施設入居者生活介護">【参考】数式用!#REF!</definedName>
    <definedName name="介護予防_認知症対応型共同生活介護">【参考】数式用!#REF!</definedName>
    <definedName name="介護予防_認知症対応型通所介護">【参考】数式用!#REF!</definedName>
    <definedName name="介護予防_訪問入浴介護">【参考】数式用!#REF!</definedName>
    <definedName name="介護老人福祉施設">【参考】数式用!#REF!</definedName>
    <definedName name="介護老人保健施設">【参考】数式用!#REF!</definedName>
    <definedName name="看護小規模多機能型居宅介護">【参考】数式用!#REF!</definedName>
    <definedName name="岩手県">#REF!</definedName>
    <definedName name="岐阜県">#REF!</definedName>
    <definedName name="宮崎県">#REF!</definedName>
    <definedName name="宮城県">#REF!</definedName>
    <definedName name="京都府">#REF!</definedName>
    <definedName name="熊本県">#REF!</definedName>
    <definedName name="群馬県">#REF!</definedName>
    <definedName name="広島県">#REF!</definedName>
    <definedName name="香川県">#REF!</definedName>
    <definedName name="高知県">#REF!</definedName>
    <definedName name="佐賀県">#REF!</definedName>
    <definedName name="埼玉県">#REF!</definedName>
    <definedName name="三重県">#REF!</definedName>
    <definedName name="山形県">#REF!</definedName>
    <definedName name="山口県">#REF!</definedName>
    <definedName name="山梨県">#REF!</definedName>
    <definedName name="滋賀県">#REF!</definedName>
    <definedName name="鹿児島県">#REF!</definedName>
    <definedName name="秋田県">#REF!</definedName>
    <definedName name="新潟県">#REF!</definedName>
    <definedName name="神奈川県">#REF!</definedName>
    <definedName name="青森県">#REF!</definedName>
    <definedName name="静岡県">#REF!</definedName>
    <definedName name="石川県">#REF!</definedName>
    <definedName name="千葉県">#REF!</definedName>
    <definedName name="大阪府">#REF!</definedName>
    <definedName name="大分県">#REF!</definedName>
    <definedName name="地域密着型介護老人福祉施設">【参考】数式用!#REF!</definedName>
    <definedName name="地域密着型通所介護">【参考】数式用!#REF!</definedName>
    <definedName name="地域密着型特定施設入居者生活介護">【参考】数式用!#REF!</definedName>
    <definedName name="長崎県">#REF!</definedName>
    <definedName name="長野県">#REF!</definedName>
    <definedName name="鳥取県">#REF!</definedName>
    <definedName name="通所介護">【参考】数式用!#REF!</definedName>
    <definedName name="通所型サービス_総合事業">【参考】数式用!#REF!</definedName>
    <definedName name="定期巡回･随時対応型訪問介護看護">【参考】数式用!#REF!</definedName>
    <definedName name="島根県">#REF!</definedName>
    <definedName name="東京都">#REF!</definedName>
    <definedName name="徳島県">#REF!</definedName>
    <definedName name="栃木県">#REF!</definedName>
    <definedName name="奈良県">#REF!</definedName>
    <definedName name="富山県">#REF!</definedName>
    <definedName name="福井県">#REF!</definedName>
    <definedName name="福岡県">#REF!</definedName>
    <definedName name="福島県">#REF!</definedName>
    <definedName name="兵庫県">#REF!</definedName>
    <definedName name="訪問介護">【参考】数式用!#REF!</definedName>
    <definedName name="訪問型サービス_総合事業">【参考】数式用!#REF!</definedName>
    <definedName name="北海道">#REF!</definedName>
    <definedName name="夜間対応型訪問介護">【参考】数式用!#REF!</definedName>
    <definedName name="和歌山県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8" i="21" l="1"/>
  <c r="I18" i="21" s="1"/>
  <c r="I23" i="21"/>
  <c r="B23" i="21"/>
  <c r="AL23" i="21" s="1"/>
  <c r="AX20" i="21"/>
  <c r="I13" i="21"/>
  <c r="B13" i="21"/>
  <c r="AJ13" i="21" s="1"/>
  <c r="U9" i="21"/>
  <c r="P9" i="21"/>
  <c r="K9" i="21"/>
  <c r="Z9" i="21" s="1"/>
  <c r="AF6" i="21"/>
  <c r="AF6" i="12"/>
  <c r="AK13" i="21" l="1"/>
  <c r="B24" i="21"/>
  <c r="B14" i="21"/>
  <c r="AF23" i="21"/>
  <c r="I25" i="21"/>
  <c r="AF13" i="21"/>
  <c r="I15" i="21"/>
  <c r="AG23" i="21"/>
  <c r="AG13" i="21"/>
  <c r="B18" i="21"/>
  <c r="AH23" i="21"/>
  <c r="AL13" i="21"/>
  <c r="AH13" i="21"/>
  <c r="AI23" i="21"/>
  <c r="AI13" i="21"/>
  <c r="AJ23" i="21"/>
  <c r="AK23" i="21"/>
  <c r="I21" i="21" l="1"/>
  <c r="AG18" i="21"/>
  <c r="AF18" i="21"/>
  <c r="AH18" i="21"/>
  <c r="B19" i="21"/>
  <c r="AI18" i="21"/>
  <c r="AL18" i="21"/>
  <c r="AK18" i="21"/>
  <c r="AJ18" i="21"/>
  <c r="B28" i="12" l="1"/>
  <c r="B13" i="12" s="1"/>
  <c r="AF13" i="12" s="1"/>
  <c r="K9" i="12"/>
  <c r="P9" i="12"/>
  <c r="U9" i="12"/>
  <c r="I15" i="12" l="1"/>
  <c r="Z9" i="12"/>
  <c r="AX20" i="12" l="1"/>
  <c r="E6" i="14" l="1"/>
  <c r="E12" i="14"/>
  <c r="E18" i="14"/>
  <c r="E20" i="14"/>
  <c r="E7" i="14"/>
  <c r="E8" i="14"/>
  <c r="E13" i="14"/>
  <c r="E14" i="14"/>
  <c r="E9" i="14"/>
  <c r="E15" i="14"/>
  <c r="E10" i="14"/>
  <c r="E19" i="14"/>
  <c r="E16" i="14"/>
  <c r="E11" i="14"/>
  <c r="E21" i="14"/>
  <c r="E17" i="14"/>
  <c r="E22" i="14"/>
  <c r="E23" i="14"/>
  <c r="B18" i="12" l="1"/>
  <c r="B23" i="12"/>
  <c r="I18" i="12"/>
  <c r="I23" i="12"/>
  <c r="I13" i="12"/>
  <c r="I25" i="12" l="1"/>
  <c r="AF23" i="12"/>
  <c r="I21" i="12"/>
  <c r="AF18" i="12"/>
  <c r="B24" i="12"/>
  <c r="B19" i="12"/>
  <c r="B14" i="12"/>
  <c r="AL13" i="12"/>
  <c r="AK13" i="12"/>
  <c r="AI13" i="12"/>
  <c r="AJ13" i="12"/>
  <c r="AG13" i="12"/>
  <c r="AH13" i="12"/>
  <c r="AJ18" i="12"/>
  <c r="AK18" i="12"/>
  <c r="AL18" i="12"/>
  <c r="AI18" i="12"/>
  <c r="AG18" i="12"/>
  <c r="AH18" i="12"/>
  <c r="AH23" i="12"/>
  <c r="AG23" i="12"/>
  <c r="AJ23" i="12"/>
  <c r="AK23" i="12"/>
  <c r="AI23" i="12"/>
  <c r="AL23" i="12"/>
</calcChain>
</file>

<file path=xl/comments1.xml><?xml version="1.0" encoding="utf-8"?>
<comments xmlns="http://schemas.openxmlformats.org/spreadsheetml/2006/main">
  <authors>
    <author>塚原 遊尋(tsukahara-yuujin.xt6)</author>
  </authors>
  <commentList>
    <comment ref="K6" authorId="0" shapeId="0">
      <text>
        <r>
          <rPr>
            <sz val="9"/>
            <color rgb="FF000000"/>
            <rFont val="MS P ゴシック"/>
            <family val="3"/>
            <charset val="128"/>
          </rPr>
          <t>令和５年度末（令和６年３月）時点の算定状況を、色の付いたセルをプルダウンで選択してください。
特定・ベア加算を算定していない場合も、必ず「特定加算なし」「ベア加算なし」を選択してください。</t>
        </r>
      </text>
    </comment>
    <comment ref="K7" authorId="0" shapeId="0">
      <text>
        <r>
          <rPr>
            <sz val="9"/>
            <color rgb="FF000000"/>
            <rFont val="MS P ゴシック"/>
            <family val="3"/>
            <charset val="128"/>
          </rPr>
          <t>処遇加算なしを選択した場合、令和６年度からの新規算定とみなし、
R6.3末時点の算定状況や移行パターンの例示を行いません。</t>
        </r>
      </text>
    </comment>
  </commentList>
</comments>
</file>

<file path=xl/comments2.xml><?xml version="1.0" encoding="utf-8"?>
<comments xmlns="http://schemas.openxmlformats.org/spreadsheetml/2006/main">
  <authors>
    <author>塚原 遊尋(tsukahara-yuujin.xt6)</author>
  </authors>
  <commentList>
    <comment ref="K6" authorId="0" shapeId="0">
      <text>
        <r>
          <rPr>
            <sz val="9"/>
            <color rgb="FF000000"/>
            <rFont val="MS P ゴシック"/>
            <family val="3"/>
            <charset val="128"/>
          </rPr>
          <t>令和５年度末（令和６年３月）時点の算定状況を、色の付いたセルをプルダウンで選択してください。
特定・ベア加算を算定していない場合も、必ず「特定加算なし」「ベア加算なし」を選択してください。</t>
        </r>
      </text>
    </comment>
    <comment ref="K7" authorId="0" shapeId="0">
      <text>
        <r>
          <rPr>
            <sz val="9"/>
            <color rgb="FF000000"/>
            <rFont val="MS P ゴシック"/>
            <family val="3"/>
            <charset val="128"/>
          </rPr>
          <t>処遇加算なしを選択した場合、令和６年度からの新規算定とみなし、
R6.3末時点の算定状況や移行パターンの例示を行いません。</t>
        </r>
      </text>
    </comment>
  </commentList>
</comments>
</file>

<file path=xl/sharedStrings.xml><?xml version="1.0" encoding="utf-8"?>
<sst xmlns="http://schemas.openxmlformats.org/spreadsheetml/2006/main" count="557" uniqueCount="189">
  <si>
    <t>サービス名</t>
    <rPh sb="4" eb="5">
      <t>メイ</t>
    </rPh>
    <phoneticPr fontId="3"/>
  </si>
  <si>
    <t>処遇加算Ⅰ</t>
    <rPh sb="0" eb="2">
      <t>ショグウ</t>
    </rPh>
    <rPh sb="2" eb="4">
      <t>カサン</t>
    </rPh>
    <phoneticPr fontId="10"/>
  </si>
  <si>
    <t>特定加算Ⅱ</t>
    <rPh sb="0" eb="2">
      <t>トクテイ</t>
    </rPh>
    <rPh sb="2" eb="4">
      <t>カサン</t>
    </rPh>
    <phoneticPr fontId="10"/>
  </si>
  <si>
    <t>ベア加算なし</t>
    <rPh sb="2" eb="4">
      <t>カサン</t>
    </rPh>
    <phoneticPr fontId="10"/>
  </si>
  <si>
    <t>特定加算なし</t>
    <rPh sb="0" eb="2">
      <t>トクテイ</t>
    </rPh>
    <rPh sb="2" eb="4">
      <t>カサン</t>
    </rPh>
    <phoneticPr fontId="10"/>
  </si>
  <si>
    <t>ベア加算</t>
    <rPh sb="2" eb="4">
      <t>カサン</t>
    </rPh>
    <phoneticPr fontId="10"/>
  </si>
  <si>
    <t>　介護職員について、職位、職責又は職務内容等に応じた任用等の要件を定め、それらに応じた賃金体系を整備する。</t>
    <rPh sb="1" eb="3">
      <t>カイゴ</t>
    </rPh>
    <rPh sb="3" eb="5">
      <t>ショクイン</t>
    </rPh>
    <rPh sb="10" eb="12">
      <t>ショクイ</t>
    </rPh>
    <rPh sb="13" eb="15">
      <t>ショクセキ</t>
    </rPh>
    <rPh sb="15" eb="16">
      <t>マタ</t>
    </rPh>
    <rPh sb="17" eb="19">
      <t>ショクム</t>
    </rPh>
    <rPh sb="19" eb="21">
      <t>ナイヨウ</t>
    </rPh>
    <rPh sb="21" eb="22">
      <t>トウ</t>
    </rPh>
    <rPh sb="23" eb="24">
      <t>オウ</t>
    </rPh>
    <rPh sb="26" eb="28">
      <t>ニンヨウ</t>
    </rPh>
    <rPh sb="28" eb="29">
      <t>トウ</t>
    </rPh>
    <rPh sb="30" eb="32">
      <t>ヨウケン</t>
    </rPh>
    <rPh sb="33" eb="34">
      <t>サダ</t>
    </rPh>
    <rPh sb="40" eb="41">
      <t>オウ</t>
    </rPh>
    <rPh sb="43" eb="45">
      <t>チンギン</t>
    </rPh>
    <rPh sb="45" eb="47">
      <t>タイケイ</t>
    </rPh>
    <rPh sb="48" eb="50">
      <t>セイビ</t>
    </rPh>
    <phoneticPr fontId="10"/>
  </si>
  <si>
    <t>表１　加算率一覧</t>
    <rPh sb="0" eb="1">
      <t>ヒョウ</t>
    </rPh>
    <rPh sb="3" eb="6">
      <t>カサンリツ</t>
    </rPh>
    <rPh sb="6" eb="8">
      <t>イチラン</t>
    </rPh>
    <phoneticPr fontId="10"/>
  </si>
  <si>
    <t>表７　新加算の加算区分</t>
    <rPh sb="0" eb="1">
      <t>ヒョウ</t>
    </rPh>
    <rPh sb="3" eb="6">
      <t>シンカサン</t>
    </rPh>
    <rPh sb="7" eb="9">
      <t>カサン</t>
    </rPh>
    <rPh sb="9" eb="11">
      <t>クブン</t>
    </rPh>
    <phoneticPr fontId="10"/>
  </si>
  <si>
    <t>サービス区分</t>
    <phoneticPr fontId="10"/>
  </si>
  <si>
    <t>介護職員処遇改善加算</t>
    <rPh sb="0" eb="2">
      <t>カイゴ</t>
    </rPh>
    <rPh sb="2" eb="4">
      <t>ショクイン</t>
    </rPh>
    <rPh sb="4" eb="6">
      <t>ショグウ</t>
    </rPh>
    <rPh sb="6" eb="10">
      <t>カイゼンカサン</t>
    </rPh>
    <phoneticPr fontId="10"/>
  </si>
  <si>
    <t>介護職員等特定処遇改善加算</t>
    <rPh sb="0" eb="2">
      <t>カイゴ</t>
    </rPh>
    <rPh sb="2" eb="4">
      <t>ショクイン</t>
    </rPh>
    <rPh sb="4" eb="5">
      <t>トウ</t>
    </rPh>
    <rPh sb="5" eb="7">
      <t>トクテイ</t>
    </rPh>
    <rPh sb="7" eb="9">
      <t>ショグウ</t>
    </rPh>
    <rPh sb="9" eb="11">
      <t>カイゼン</t>
    </rPh>
    <rPh sb="11" eb="13">
      <t>カサン</t>
    </rPh>
    <phoneticPr fontId="10"/>
  </si>
  <si>
    <t>介護職員等ベースアップ等支援加算</t>
    <rPh sb="0" eb="2">
      <t>カイゴ</t>
    </rPh>
    <rPh sb="2" eb="4">
      <t>ショクイン</t>
    </rPh>
    <rPh sb="4" eb="5">
      <t>トウ</t>
    </rPh>
    <rPh sb="11" eb="12">
      <t>トウ</t>
    </rPh>
    <rPh sb="12" eb="16">
      <t>シエンカサン</t>
    </rPh>
    <phoneticPr fontId="10"/>
  </si>
  <si>
    <t>介護職員等処遇改善加算</t>
    <rPh sb="0" eb="5">
      <t>カイゴショクイントウ</t>
    </rPh>
    <rPh sb="5" eb="11">
      <t>ショグウカイゼンカサン</t>
    </rPh>
    <phoneticPr fontId="10"/>
  </si>
  <si>
    <t>（参考）令和６年度介護報酬改定による引上げ分</t>
    <rPh sb="1" eb="3">
      <t>サンコウ</t>
    </rPh>
    <rPh sb="4" eb="6">
      <t>レイワ</t>
    </rPh>
    <rPh sb="7" eb="9">
      <t>ネンド</t>
    </rPh>
    <rPh sb="9" eb="11">
      <t>カイゴ</t>
    </rPh>
    <rPh sb="11" eb="13">
      <t>ホウシュウ</t>
    </rPh>
    <rPh sb="13" eb="15">
      <t>カイテイ</t>
    </rPh>
    <rPh sb="18" eb="20">
      <t>ヒキア</t>
    </rPh>
    <rPh sb="21" eb="22">
      <t>ブン</t>
    </rPh>
    <phoneticPr fontId="10"/>
  </si>
  <si>
    <t>介護福祉士の配置等要件</t>
    <rPh sb="0" eb="5">
      <t>カイゴフクシシ</t>
    </rPh>
    <rPh sb="6" eb="8">
      <t>ハイチ</t>
    </rPh>
    <rPh sb="8" eb="9">
      <t>トウ</t>
    </rPh>
    <rPh sb="9" eb="11">
      <t>ヨウケン</t>
    </rPh>
    <phoneticPr fontId="10"/>
  </si>
  <si>
    <t>訪問介護</t>
  </si>
  <si>
    <t>計算用</t>
    <rPh sb="0" eb="3">
      <t>ケイサンヨウ</t>
    </rPh>
    <phoneticPr fontId="10"/>
  </si>
  <si>
    <t>キャリアパス要件等の適合状況に応じた加算率</t>
    <rPh sb="6" eb="9">
      <t>ヨウケントウ</t>
    </rPh>
    <rPh sb="10" eb="12">
      <t>テキゴウ</t>
    </rPh>
    <rPh sb="12" eb="14">
      <t>ジョウキョウ</t>
    </rPh>
    <rPh sb="15" eb="16">
      <t>オウ</t>
    </rPh>
    <rPh sb="18" eb="21">
      <t>カサンリツ</t>
    </rPh>
    <phoneticPr fontId="10"/>
  </si>
  <si>
    <t>サービス提供体制強化加算等の算定状況に応じた加算率</t>
    <rPh sb="14" eb="16">
      <t>サンテイ</t>
    </rPh>
    <phoneticPr fontId="10"/>
  </si>
  <si>
    <t>各要件の適合状況に応じた加算率（新加算（Ⅴ）は経過措置区分）</t>
    <rPh sb="0" eb="3">
      <t>カクヨウケン</t>
    </rPh>
    <rPh sb="4" eb="6">
      <t>テキゴウ</t>
    </rPh>
    <rPh sb="6" eb="8">
      <t>ジョウキョウ</t>
    </rPh>
    <rPh sb="9" eb="10">
      <t>オウ</t>
    </rPh>
    <rPh sb="12" eb="15">
      <t>カサンリツ</t>
    </rPh>
    <rPh sb="16" eb="19">
      <t>シンカサン</t>
    </rPh>
    <rPh sb="23" eb="25">
      <t>ケイカ</t>
    </rPh>
    <rPh sb="25" eb="27">
      <t>ソチ</t>
    </rPh>
    <rPh sb="27" eb="29">
      <t>クブン</t>
    </rPh>
    <phoneticPr fontId="10"/>
  </si>
  <si>
    <t>処遇加算Ⅱ</t>
    <rPh sb="2" eb="4">
      <t>カサン</t>
    </rPh>
    <phoneticPr fontId="10"/>
  </si>
  <si>
    <t>処遇加算Ⅲ</t>
    <rPh sb="2" eb="4">
      <t>カサン</t>
    </rPh>
    <phoneticPr fontId="10"/>
  </si>
  <si>
    <t>処遇加算なし</t>
    <rPh sb="0" eb="2">
      <t>ショグウ</t>
    </rPh>
    <rPh sb="2" eb="4">
      <t>カサン</t>
    </rPh>
    <phoneticPr fontId="12"/>
  </si>
  <si>
    <t>特定加算Ⅰ</t>
    <rPh sb="0" eb="2">
      <t>トクテイ</t>
    </rPh>
    <rPh sb="2" eb="4">
      <t>カサン</t>
    </rPh>
    <phoneticPr fontId="10"/>
  </si>
  <si>
    <t>新加算Ⅰ</t>
    <rPh sb="0" eb="3">
      <t>シンカサン</t>
    </rPh>
    <phoneticPr fontId="12"/>
  </si>
  <si>
    <t>新加算Ⅱ</t>
    <rPh sb="0" eb="3">
      <t>シンカサン</t>
    </rPh>
    <phoneticPr fontId="12"/>
  </si>
  <si>
    <t>新加算Ⅲ</t>
    <rPh sb="0" eb="3">
      <t>シンカサン</t>
    </rPh>
    <phoneticPr fontId="12"/>
  </si>
  <si>
    <t>新加算Ⅳ</t>
    <rPh sb="0" eb="3">
      <t>シンカサン</t>
    </rPh>
    <phoneticPr fontId="12"/>
  </si>
  <si>
    <t>（介護予防）訪問入浴介護</t>
  </si>
  <si>
    <t>夜間対応型訪問介護</t>
  </si>
  <si>
    <t>通所介護</t>
  </si>
  <si>
    <t>定期巡回･随時対応型訪問介護看護</t>
  </si>
  <si>
    <t>地域密着型通所介護</t>
  </si>
  <si>
    <t>（介護予防）通所リハビリテーション</t>
  </si>
  <si>
    <t>（介護予防）特定施設入居者生活介護</t>
  </si>
  <si>
    <t>地域密着型特定施設入居者生活介護</t>
  </si>
  <si>
    <t>（介護予防）認知症対応型通所介護</t>
  </si>
  <si>
    <t>（介護予防）小規模多機能型居宅介護</t>
  </si>
  <si>
    <t>看護小規模多機能型居宅介護</t>
  </si>
  <si>
    <t>（介護予防）認知症対応型共同生活介護</t>
  </si>
  <si>
    <t>介護老人福祉施設</t>
  </si>
  <si>
    <t>地域密着型介護老人福祉施設</t>
  </si>
  <si>
    <t>（介護予防）短期入所生活介護</t>
  </si>
  <si>
    <t>介護老人保健施設</t>
  </si>
  <si>
    <t>（介護予防）短期入所療養介護（老健）</t>
  </si>
  <si>
    <t>（介護予防）短期入所療養介護 （病院等（老健以外）)</t>
  </si>
  <si>
    <t>介護医療院</t>
  </si>
  <si>
    <t>（介護予防）短期入所療養介護（医療院）</t>
  </si>
  <si>
    <t>訪問型サービス（総合事業）</t>
  </si>
  <si>
    <t>通所型サービス（総合事業）</t>
  </si>
  <si>
    <t>サービス区分</t>
  </si>
  <si>
    <t>　特定事業所加算ⅠまたはⅡを算定する。</t>
    <phoneticPr fontId="1"/>
  </si>
  <si>
    <t>　特定事業所加算ⅠまたはⅡもしくはそれらに準じる市町村独自の加算を算定する。</t>
  </si>
  <si>
    <t>　サービス提供体制強化加算ⅠまたはⅡを算定する。</t>
    <rPh sb="5" eb="9">
      <t>テイキョウ</t>
    </rPh>
    <rPh sb="9" eb="11">
      <t>キョウカ</t>
    </rPh>
    <rPh sb="11" eb="13">
      <t>カサン</t>
    </rPh>
    <phoneticPr fontId="1"/>
  </si>
  <si>
    <t>　サービス提供体制強化加算Ⅰ、Ⅱ、Ⅲイまたはロを算定する。</t>
    <rPh sb="5" eb="9">
      <t>テイキョウ</t>
    </rPh>
    <rPh sb="9" eb="11">
      <t>キョウカ</t>
    </rPh>
    <rPh sb="11" eb="13">
      <t>カサン</t>
    </rPh>
    <phoneticPr fontId="1"/>
  </si>
  <si>
    <t>　サービス提供体制強化加算ⅠまたはⅡもしくは入居継続支援加算ⅠまたはⅡを算定する。</t>
    <rPh sb="5" eb="9">
      <t>テイキョウ</t>
    </rPh>
    <rPh sb="9" eb="11">
      <t>キョウカ</t>
    </rPh>
    <rPh sb="11" eb="13">
      <t>カサン</t>
    </rPh>
    <phoneticPr fontId="1"/>
  </si>
  <si>
    <t>　サービス提供体制強化加算ⅠまたはⅡを算定するもしくは併設本体施設で要件を満たす。</t>
    <rPh sb="5" eb="9">
      <t>テイキョウ</t>
    </rPh>
    <rPh sb="9" eb="11">
      <t>キョウカ</t>
    </rPh>
    <rPh sb="11" eb="13">
      <t>カサン</t>
    </rPh>
    <phoneticPr fontId="1"/>
  </si>
  <si>
    <t>　サービス提供体制強化加算ⅠまたはⅡもしくはそれらに準ずる市町村独自の加算を算定する。</t>
    <rPh sb="5" eb="9">
      <t>テイキョウ</t>
    </rPh>
    <rPh sb="9" eb="11">
      <t>キョウカ</t>
    </rPh>
    <rPh sb="11" eb="13">
      <t>カサン</t>
    </rPh>
    <rPh sb="26" eb="27">
      <t>ジュン</t>
    </rPh>
    <rPh sb="29" eb="32">
      <t>シチョウソン</t>
    </rPh>
    <rPh sb="32" eb="34">
      <t>ドクジ</t>
    </rPh>
    <rPh sb="35" eb="37">
      <t>カサン</t>
    </rPh>
    <phoneticPr fontId="1"/>
  </si>
  <si>
    <t>　６つの区分ごとにそれぞれ１つ以上の取組を行う。</t>
    <rPh sb="18" eb="20">
      <t>トリクミ</t>
    </rPh>
    <rPh sb="21" eb="22">
      <t>オコナ</t>
    </rPh>
    <phoneticPr fontId="10"/>
  </si>
  <si>
    <t>－</t>
    <phoneticPr fontId="4"/>
  </si>
  <si>
    <t>（１）基本情報</t>
    <rPh sb="3" eb="5">
      <t>キホン</t>
    </rPh>
    <rPh sb="5" eb="7">
      <t>ジョウホウ</t>
    </rPh>
    <phoneticPr fontId="4"/>
  </si>
  <si>
    <t>新加算Ⅴ(２)</t>
    <rPh sb="0" eb="3">
      <t>シンカサン</t>
    </rPh>
    <phoneticPr fontId="12"/>
  </si>
  <si>
    <t>新加算Ⅴ(３)</t>
    <rPh sb="0" eb="3">
      <t>シンカサン</t>
    </rPh>
    <phoneticPr fontId="12"/>
  </si>
  <si>
    <t>新加算Ⅴ(４)</t>
    <rPh sb="0" eb="3">
      <t>シンカサン</t>
    </rPh>
    <phoneticPr fontId="12"/>
  </si>
  <si>
    <t>新加算Ⅴ(５)</t>
    <rPh sb="0" eb="3">
      <t>シンカサン</t>
    </rPh>
    <phoneticPr fontId="12"/>
  </si>
  <si>
    <t>新加算Ⅴ(６)</t>
    <rPh sb="0" eb="3">
      <t>シンカサン</t>
    </rPh>
    <phoneticPr fontId="12"/>
  </si>
  <si>
    <t>新加算Ⅴ(７)</t>
    <rPh sb="0" eb="3">
      <t>シンカサン</t>
    </rPh>
    <phoneticPr fontId="12"/>
  </si>
  <si>
    <t>新加算Ⅴ(８)</t>
    <rPh sb="0" eb="3">
      <t>シンカサン</t>
    </rPh>
    <phoneticPr fontId="12"/>
  </si>
  <si>
    <t>新加算Ⅴ(９)</t>
    <rPh sb="0" eb="3">
      <t>シンカサン</t>
    </rPh>
    <phoneticPr fontId="12"/>
  </si>
  <si>
    <t>新加算Ⅴ(10)</t>
    <rPh sb="0" eb="3">
      <t>シンカサン</t>
    </rPh>
    <phoneticPr fontId="12"/>
  </si>
  <si>
    <t>新加算Ⅴ(11)</t>
    <rPh sb="0" eb="3">
      <t>シンカサン</t>
    </rPh>
    <phoneticPr fontId="12"/>
  </si>
  <si>
    <t>新加算Ⅴ(12)</t>
    <rPh sb="0" eb="3">
      <t>シンカサン</t>
    </rPh>
    <phoneticPr fontId="12"/>
  </si>
  <si>
    <t>新加算Ⅴ(13)</t>
    <rPh sb="0" eb="3">
      <t>シンカサン</t>
    </rPh>
    <phoneticPr fontId="12"/>
  </si>
  <si>
    <t>新加算Ⅴ(14)</t>
    <rPh sb="0" eb="3">
      <t>シンカサン</t>
    </rPh>
    <phoneticPr fontId="12"/>
  </si>
  <si>
    <t>月額賃金改善要件Ⅱ</t>
    <rPh sb="0" eb="2">
      <t>ゲツガク</t>
    </rPh>
    <rPh sb="2" eb="4">
      <t>チンギン</t>
    </rPh>
    <rPh sb="4" eb="6">
      <t>カイゼン</t>
    </rPh>
    <rPh sb="6" eb="8">
      <t>ヨウケン</t>
    </rPh>
    <phoneticPr fontId="4"/>
  </si>
  <si>
    <t>キャリアパス要件Ⅰ</t>
    <rPh sb="6" eb="8">
      <t>ヨウケン</t>
    </rPh>
    <phoneticPr fontId="4"/>
  </si>
  <si>
    <t>キャリアパス要件Ⅱ</t>
    <rPh sb="6" eb="8">
      <t>ヨウケン</t>
    </rPh>
    <phoneticPr fontId="4"/>
  </si>
  <si>
    <t>キャリアパス要件Ⅲ</t>
    <rPh sb="6" eb="8">
      <t>ヨウケン</t>
    </rPh>
    <phoneticPr fontId="4"/>
  </si>
  <si>
    <t>キャリアパス要件Ⅳ</t>
    <rPh sb="6" eb="8">
      <t>ヨウケン</t>
    </rPh>
    <phoneticPr fontId="4"/>
  </si>
  <si>
    <t>キャリアパス要件Ⅴ</t>
    <rPh sb="6" eb="8">
      <t>ヨウケン</t>
    </rPh>
    <phoneticPr fontId="4"/>
  </si>
  <si>
    <t>職場環境等要件の上位区分</t>
    <rPh sb="0" eb="7">
      <t>ショクバカンキョウトウヨウケン</t>
    </rPh>
    <rPh sb="8" eb="10">
      <t>ジョウイ</t>
    </rPh>
    <rPh sb="10" eb="12">
      <t>クブン</t>
    </rPh>
    <phoneticPr fontId="4"/>
  </si>
  <si>
    <t>！R7年度以降は、満たさないと加算率が下がります。</t>
    <phoneticPr fontId="4"/>
  </si>
  <si>
    <t>！R6年度・R7年度ともに、満たさなくても、加算率は下がりません。</t>
    <phoneticPr fontId="4"/>
  </si>
  <si>
    <t>合計</t>
    <rPh sb="0" eb="2">
      <t>ゴウケイ</t>
    </rPh>
    <phoneticPr fontId="10"/>
  </si>
  <si>
    <t>キャリアパスⅠ</t>
    <phoneticPr fontId="10"/>
  </si>
  <si>
    <t>キャリアパスⅡ</t>
    <phoneticPr fontId="10"/>
  </si>
  <si>
    <t>キャリアパスⅢ</t>
    <phoneticPr fontId="10"/>
  </si>
  <si>
    <t>キャリアパスⅣ</t>
    <phoneticPr fontId="10"/>
  </si>
  <si>
    <t>キャリアパスⅤ</t>
    <phoneticPr fontId="10"/>
  </si>
  <si>
    <t>（２）新加算への推奨の移行パターン</t>
    <rPh sb="3" eb="6">
      <t>シンカサン</t>
    </rPh>
    <rPh sb="8" eb="10">
      <t>スイショウ</t>
    </rPh>
    <rPh sb="11" eb="13">
      <t>イコウ</t>
    </rPh>
    <phoneticPr fontId="4"/>
  </si>
  <si>
    <t>自然体で移行</t>
    <rPh sb="0" eb="3">
      <t>シゼンタイ</t>
    </rPh>
    <rPh sb="4" eb="6">
      <t>イコウ</t>
    </rPh>
    <phoneticPr fontId="4"/>
  </si>
  <si>
    <t>　介護職員の資質向上の目標や具体的な計画を策定し、a 研修機会の提供、技術指導等 又は b 資格取得の支援（シフト調整、休暇の付与、費用の援助等）を実施する。</t>
    <rPh sb="1" eb="3">
      <t>カイゴ</t>
    </rPh>
    <rPh sb="3" eb="5">
      <t>ショクイン</t>
    </rPh>
    <rPh sb="6" eb="8">
      <t>シシツ</t>
    </rPh>
    <rPh sb="8" eb="10">
      <t>コウジョウ</t>
    </rPh>
    <rPh sb="11" eb="13">
      <t>モクヒョウ</t>
    </rPh>
    <rPh sb="14" eb="17">
      <t>グタイテキ</t>
    </rPh>
    <rPh sb="18" eb="20">
      <t>ケイカク</t>
    </rPh>
    <rPh sb="21" eb="23">
      <t>サクテイ</t>
    </rPh>
    <rPh sb="41" eb="42">
      <t>マタ</t>
    </rPh>
    <rPh sb="74" eb="76">
      <t>ジッシ</t>
    </rPh>
    <phoneticPr fontId="10"/>
  </si>
  <si>
    <t>　介護職員について a 経験に応じて昇給する仕組み、b 資格等に応じて昇給する仕組み、c 一定の基準に基づき定期に昇給を判定する仕組み のいずれかを整備する。</t>
    <rPh sb="1" eb="3">
      <t>カイゴ</t>
    </rPh>
    <rPh sb="3" eb="5">
      <t>ショクイン</t>
    </rPh>
    <rPh sb="12" eb="14">
      <t>ケイケン</t>
    </rPh>
    <rPh sb="15" eb="16">
      <t>オウ</t>
    </rPh>
    <rPh sb="18" eb="20">
      <t>ショウキュウ</t>
    </rPh>
    <rPh sb="22" eb="24">
      <t>シク</t>
    </rPh>
    <rPh sb="28" eb="29">
      <t>トウ</t>
    </rPh>
    <rPh sb="30" eb="31">
      <t>オウ</t>
    </rPh>
    <rPh sb="33" eb="35">
      <t>ショウキュウ</t>
    </rPh>
    <rPh sb="37" eb="39">
      <t>シク</t>
    </rPh>
    <rPh sb="45" eb="47">
      <t>イッテイ</t>
    </rPh>
    <rPh sb="46" eb="48">
      <t>キジュン</t>
    </rPh>
    <rPh sb="49" eb="50">
      <t>モト</t>
    </rPh>
    <rPh sb="52" eb="54">
      <t>テイキ</t>
    </rPh>
    <rPh sb="55" eb="57">
      <t>ショウキュウ</t>
    </rPh>
    <rPh sb="58" eb="60">
      <t>ハンテイ</t>
    </rPh>
    <rPh sb="62" eb="64">
      <t>シク</t>
    </rPh>
    <phoneticPr fontId="10"/>
  </si>
  <si>
    <t>職場環境等要件の上位区分</t>
    <rPh sb="0" eb="7">
      <t>ショクバカンキョウトウヨウケン</t>
    </rPh>
    <rPh sb="8" eb="10">
      <t>ジョウイ</t>
    </rPh>
    <rPh sb="10" eb="12">
      <t>クブン</t>
    </rPh>
    <phoneticPr fontId="10"/>
  </si>
  <si>
    <t>職場環境等上位</t>
    <rPh sb="0" eb="5">
      <t>ショクバカンキョウトウ</t>
    </rPh>
    <rPh sb="5" eb="7">
      <t>ジョウイ</t>
    </rPh>
    <phoneticPr fontId="10"/>
  </si>
  <si>
    <t>！R7.4以降、キャリアパス要件Ⅰ・Ⅱは必ず必要になるため、ここでR6年度中の実施等を誓約し、R6.4から上位区分を算定することを推奨。</t>
    <rPh sb="39" eb="41">
      <t>ジッシ</t>
    </rPh>
    <phoneticPr fontId="4"/>
  </si>
  <si>
    <t>パターンA</t>
    <phoneticPr fontId="4"/>
  </si>
  <si>
    <t>パターンB</t>
    <phoneticPr fontId="4"/>
  </si>
  <si>
    <t>パターンC</t>
    <phoneticPr fontId="4"/>
  </si>
  <si>
    <t>　賃金改善後の賃金の見込額が年額440万円以上又は月額８万円以上の賃金改善が１人以上（経験・技能のある介護職員）。</t>
    <rPh sb="1" eb="3">
      <t>チンギン</t>
    </rPh>
    <rPh sb="3" eb="5">
      <t>カイゼン</t>
    </rPh>
    <rPh sb="5" eb="6">
      <t>ゴ</t>
    </rPh>
    <rPh sb="7" eb="9">
      <t>チンギン</t>
    </rPh>
    <rPh sb="10" eb="12">
      <t>ミコミ</t>
    </rPh>
    <rPh sb="12" eb="13">
      <t>ガク</t>
    </rPh>
    <rPh sb="14" eb="16">
      <t>ネンガク</t>
    </rPh>
    <rPh sb="19" eb="23">
      <t>マンエンイジョウ</t>
    </rPh>
    <rPh sb="23" eb="24">
      <t>マタ</t>
    </rPh>
    <rPh sb="25" eb="27">
      <t>ゲツガク</t>
    </rPh>
    <rPh sb="28" eb="30">
      <t>マンエン</t>
    </rPh>
    <rPh sb="30" eb="32">
      <t>イジョウ</t>
    </rPh>
    <rPh sb="33" eb="35">
      <t>チンギン</t>
    </rPh>
    <rPh sb="35" eb="37">
      <t>カイゼン</t>
    </rPh>
    <rPh sb="39" eb="40">
      <t>ニン</t>
    </rPh>
    <rPh sb="40" eb="42">
      <t>イジョウ</t>
    </rPh>
    <rPh sb="43" eb="45">
      <t>ケイケン</t>
    </rPh>
    <rPh sb="46" eb="48">
      <t>ギノウ</t>
    </rPh>
    <rPh sb="51" eb="55">
      <t>カイゴショクイン</t>
    </rPh>
    <phoneticPr fontId="10"/>
  </si>
  <si>
    <t>新加算Ⅴ(１)</t>
    <rPh sb="0" eb="3">
      <t>シンカサン</t>
    </rPh>
    <phoneticPr fontId="4"/>
  </si>
  <si>
    <t>要件（早見表）</t>
    <rPh sb="0" eb="2">
      <t>ヨウケン</t>
    </rPh>
    <rPh sb="3" eb="6">
      <t>ハヤミヒョウ</t>
    </rPh>
    <phoneticPr fontId="10"/>
  </si>
  <si>
    <t>！R7年度以降、加算率を下げないためにキャリアパス要件Ⅲは必須であり、R6年度中の対応はいずれにしろ必要なため、R6.4から誓約により本要件を満たすことを推奨。</t>
    <rPh sb="62" eb="64">
      <t>セイヤク</t>
    </rPh>
    <rPh sb="67" eb="68">
      <t>ホン</t>
    </rPh>
    <rPh sb="68" eb="70">
      <t>ヨウケン</t>
    </rPh>
    <rPh sb="71" eb="72">
      <t>ミ</t>
    </rPh>
    <phoneticPr fontId="4"/>
  </si>
  <si>
    <t>！R7年度以降、いずれの区分でも必要になる上、R6.4時点でのベア加算の算定がR6.2-5の補助金の要件となるため、早期の対応を推奨。</t>
    <rPh sb="12" eb="14">
      <t>クブン</t>
    </rPh>
    <rPh sb="16" eb="18">
      <t>ヒツヨウ</t>
    </rPh>
    <rPh sb="21" eb="22">
      <t>ウエ</t>
    </rPh>
    <rPh sb="27" eb="29">
      <t>ジテン</t>
    </rPh>
    <rPh sb="33" eb="35">
      <t>カサン</t>
    </rPh>
    <rPh sb="36" eb="38">
      <t>サンテイ</t>
    </rPh>
    <rPh sb="46" eb="49">
      <t>ホジョキン</t>
    </rPh>
    <rPh sb="50" eb="52">
      <t>ヨウケン</t>
    </rPh>
    <rPh sb="58" eb="60">
      <t>ソウキ</t>
    </rPh>
    <rPh sb="61" eb="63">
      <t>タイオウ</t>
    </rPh>
    <rPh sb="64" eb="66">
      <t>スイショウ</t>
    </rPh>
    <phoneticPr fontId="4"/>
  </si>
  <si>
    <t>！R7.4以降、いずれにせよキャリアパス要件Ⅰ・Ⅱは必要になるため、ここでR6年度中の整備等を誓約し、R6.4から上位区分を算定することを推奨。</t>
    <rPh sb="57" eb="59">
      <t>ジョウイ</t>
    </rPh>
    <rPh sb="59" eb="61">
      <t>クブン</t>
    </rPh>
    <rPh sb="62" eb="64">
      <t>サンテイ</t>
    </rPh>
    <rPh sb="69" eb="71">
      <t>スイショウ</t>
    </rPh>
    <phoneticPr fontId="4"/>
  </si>
  <si>
    <t>！職種間配分ルールが緩和され、旧特定加算Ⅱ相当が算定しやすくなったことから、新規にキャリアパス要件Ⅳを満たすことを推奨。</t>
    <rPh sb="1" eb="3">
      <t>ショクシュ</t>
    </rPh>
    <rPh sb="3" eb="4">
      <t>カン</t>
    </rPh>
    <rPh sb="4" eb="6">
      <t>ハイブン</t>
    </rPh>
    <rPh sb="10" eb="12">
      <t>カンワ</t>
    </rPh>
    <rPh sb="15" eb="16">
      <t>キュウ</t>
    </rPh>
    <rPh sb="16" eb="18">
      <t>トクテイ</t>
    </rPh>
    <rPh sb="18" eb="20">
      <t>カサン</t>
    </rPh>
    <rPh sb="21" eb="23">
      <t>ソウトウ</t>
    </rPh>
    <rPh sb="24" eb="26">
      <t>サンテイ</t>
    </rPh>
    <rPh sb="38" eb="40">
      <t>シンキ</t>
    </rPh>
    <rPh sb="47" eb="50">
      <t>ヨウケン４</t>
    </rPh>
    <rPh sb="51" eb="52">
      <t>ミ</t>
    </rPh>
    <rPh sb="57" eb="59">
      <t>スイショウ</t>
    </rPh>
    <phoneticPr fontId="4"/>
  </si>
  <si>
    <t>！職種間配分ルールが緩和され、旧特定加算Ⅱ相当が算定しやすくなったことから、新規に職場環境等要件の上位区分を満たすことを推奨。</t>
    <rPh sb="1" eb="3">
      <t>ショクシュ</t>
    </rPh>
    <rPh sb="3" eb="4">
      <t>カン</t>
    </rPh>
    <rPh sb="4" eb="6">
      <t>ハイブン</t>
    </rPh>
    <rPh sb="10" eb="12">
      <t>カンワ</t>
    </rPh>
    <rPh sb="15" eb="16">
      <t>キュウ</t>
    </rPh>
    <rPh sb="16" eb="18">
      <t>トクテイ</t>
    </rPh>
    <rPh sb="18" eb="20">
      <t>カサン</t>
    </rPh>
    <rPh sb="21" eb="23">
      <t>ソウトウ</t>
    </rPh>
    <rPh sb="24" eb="26">
      <t>サンテイ</t>
    </rPh>
    <rPh sb="38" eb="40">
      <t>シンキ</t>
    </rPh>
    <rPh sb="41" eb="43">
      <t>ショクバ</t>
    </rPh>
    <rPh sb="43" eb="45">
      <t>カンキョウ</t>
    </rPh>
    <rPh sb="45" eb="46">
      <t>トウ</t>
    </rPh>
    <rPh sb="46" eb="48">
      <t>ヨウケン</t>
    </rPh>
    <rPh sb="49" eb="51">
      <t>ジョウイ</t>
    </rPh>
    <rPh sb="51" eb="53">
      <t>クブン</t>
    </rPh>
    <rPh sb="54" eb="55">
      <t>ミ</t>
    </rPh>
    <rPh sb="60" eb="62">
      <t>スイショウ</t>
    </rPh>
    <phoneticPr fontId="4"/>
  </si>
  <si>
    <t>R5年度末（R6.3時点）の算定状況</t>
    <rPh sb="2" eb="4">
      <t>ネンド</t>
    </rPh>
    <rPh sb="4" eb="5">
      <t>マツ</t>
    </rPh>
    <rPh sb="10" eb="12">
      <t>ジテン</t>
    </rPh>
    <rPh sb="14" eb="16">
      <t>サンテイ</t>
    </rPh>
    <rPh sb="16" eb="18">
      <t>ジョウキョウ</t>
    </rPh>
    <phoneticPr fontId="4"/>
  </si>
  <si>
    <t>パターンＡ</t>
    <phoneticPr fontId="10"/>
  </si>
  <si>
    <t>パターンＣ</t>
    <phoneticPr fontId="10"/>
  </si>
  <si>
    <t>パターンＢ</t>
    <phoneticPr fontId="10"/>
  </si>
  <si>
    <t>キャリアパス要件Ⅳ(改善後の賃金要件)</t>
    <rPh sb="6" eb="8">
      <t>ヨウケン</t>
    </rPh>
    <phoneticPr fontId="10"/>
  </si>
  <si>
    <t>キャリアパス要件Ⅴ(介護福祉士の配置等)</t>
    <rPh sb="6" eb="8">
      <t>ヨウケン</t>
    </rPh>
    <phoneticPr fontId="10"/>
  </si>
  <si>
    <t>キャリアパス要件Ⅰ(任用要件・賃金体系の整備等)</t>
    <phoneticPr fontId="10"/>
  </si>
  <si>
    <t>キャリアパス要件Ⅱ(研修の実施等)</t>
    <phoneticPr fontId="10"/>
  </si>
  <si>
    <t>キャリアパス要件Ⅲ(昇給の仕組みの整備等)</t>
    <phoneticPr fontId="10"/>
  </si>
  <si>
    <t>（参考）各要件の概要</t>
    <rPh sb="1" eb="3">
      <t>サンコウ</t>
    </rPh>
    <rPh sb="4" eb="7">
      <t>カクヨウケン</t>
    </rPh>
    <rPh sb="8" eb="10">
      <t>ガイヨウ</t>
    </rPh>
    <phoneticPr fontId="4"/>
  </si>
  <si>
    <r>
      <rPr>
        <b/>
        <sz val="12"/>
        <color theme="1"/>
        <rFont val="ＭＳ ゴシック"/>
        <family val="3"/>
        <charset val="128"/>
      </rPr>
      <t>処遇改善加算の一本化</t>
    </r>
    <r>
      <rPr>
        <b/>
        <sz val="16"/>
        <color theme="1"/>
        <rFont val="ＭＳ ゴシック"/>
        <family val="3"/>
        <charset val="128"/>
      </rPr>
      <t xml:space="preserve">
移行先検討・補助シート</t>
    </r>
    <rPh sb="0" eb="6">
      <t>ショグウカイゼンカサン</t>
    </rPh>
    <rPh sb="7" eb="10">
      <t>イッポンカ</t>
    </rPh>
    <rPh sb="11" eb="13">
      <t>イコウ</t>
    </rPh>
    <rPh sb="13" eb="14">
      <t>サキ</t>
    </rPh>
    <rPh sb="14" eb="16">
      <t>ケントウ</t>
    </rPh>
    <rPh sb="17" eb="19">
      <t>ホジョ</t>
    </rPh>
    <phoneticPr fontId="4"/>
  </si>
  <si>
    <t>▶</t>
    <phoneticPr fontId="4"/>
  </si>
  <si>
    <t>　</t>
  </si>
  <si>
    <t>キャリアパス要件Ⅲは「R6年度中の対応の誓約」で可。４月からベア加算を算定せず、６月から月額賃金改善要件Ⅱも満たさない場合、Ⅴ(1)となる。</t>
  </si>
  <si>
    <t>キャリアパス要件Ⅰ～Ⅲが必要だが、「R5年度中の対応の誓約」で可。</t>
  </si>
  <si>
    <t>キャリアパス要件Ⅰ～Ⅲは「R6年度中の対応の誓約」で可。４月からベア加算を算定せず、６月から月額賃金改善要件Ⅱも満たさない場合、Ⅴ(1)となる。</t>
  </si>
  <si>
    <t>新加算Ⅱ</t>
  </si>
  <si>
    <t>新加算Ⅴ(３)</t>
  </si>
  <si>
    <t>４月からベア加算を算定せず、６月から月額賃金改善要件Ⅱも満たさない場合、Ⅴ(３)となる。なお、R7年度以降は月額賃金改善要件Ⅱが必要。</t>
  </si>
  <si>
    <t>キャリアパス要件Ⅲが必要だが、「R6年度中の対応の誓約」で可。加えて、補助金取得のため４月からベア加算を算定することで、６月以降、新加算Ⅱに移行可能。</t>
  </si>
  <si>
    <t>キャリアパス要件Ⅲが必要だが、「R6年度中の対応の誓約」で可。４月からベア加算を算定せず、６月から月額賃金改善要件Ⅱも満たさない場合、Ⅴ(３)となる。なお、R7年度以降は月額賃金改善要件Ⅱが必要。</t>
  </si>
  <si>
    <t>キャリアパス要件Ⅰ～Ⅲが必要だが、「R6年度中の対応の誓約」で可。</t>
  </si>
  <si>
    <t>キャリアパス要件Ⅰ～Ⅲが必要だが、「R6年度中の対応の誓約」で可。加えて、補助金取得のため４月からベア加算を算定することで、６月以降、新加算Ⅱに移行可能。</t>
  </si>
  <si>
    <t>補助金取得のため４月からベア加算を算定した場合、６月以降は自然と新加算Ⅲに移行可能。</t>
  </si>
  <si>
    <t>４月からベア加算を算定せず、６月から月額賃金改善要件Ⅱも満たさない場合、Ⅴ(８)となる。なお、R7年度以降は月額賃金改善要件Ⅱが必要。</t>
  </si>
  <si>
    <t>キャリアパス要件Ⅲが必要だが、「R6年度中の対応の誓約」で可。</t>
  </si>
  <si>
    <t>４月からベア加算を算定せず、６月から月額賃金改善要件Ⅱも満たさない場合、Ⅴ(11)となる。なお、R7年度以降は月額賃金改善要件Ⅱが必要。</t>
  </si>
  <si>
    <t>新加算Ⅰ</t>
    <rPh sb="0" eb="3">
      <t>シンカサン</t>
    </rPh>
    <phoneticPr fontId="6"/>
  </si>
  <si>
    <t>R5年度と同じ要件を継続すれば、R6年度に新加算Ⅰを算定可。</t>
    <rPh sb="2" eb="4">
      <t>ネンド</t>
    </rPh>
    <rPh sb="5" eb="6">
      <t>オナ</t>
    </rPh>
    <rPh sb="7" eb="9">
      <t>ヨウケン</t>
    </rPh>
    <rPh sb="10" eb="12">
      <t>ケイゾク</t>
    </rPh>
    <rPh sb="21" eb="22">
      <t>カ</t>
    </rPh>
    <phoneticPr fontId="6"/>
  </si>
  <si>
    <t>補助金を取得する場合、４月からベア加算の算定が必要。その場合、６月以降は自然と新加算Ⅰに移行可能。</t>
    <rPh sb="0" eb="3">
      <t>ホジョキン</t>
    </rPh>
    <rPh sb="4" eb="6">
      <t>シュトク</t>
    </rPh>
    <rPh sb="8" eb="10">
      <t>バアイ</t>
    </rPh>
    <rPh sb="12" eb="13">
      <t>ガツ</t>
    </rPh>
    <rPh sb="17" eb="19">
      <t>カサン</t>
    </rPh>
    <rPh sb="20" eb="22">
      <t>サンテイ</t>
    </rPh>
    <rPh sb="23" eb="25">
      <t>ヒツヨウ</t>
    </rPh>
    <rPh sb="28" eb="30">
      <t>バアイ</t>
    </rPh>
    <rPh sb="32" eb="33">
      <t>ガツ</t>
    </rPh>
    <rPh sb="33" eb="35">
      <t>イコウ</t>
    </rPh>
    <rPh sb="36" eb="38">
      <t>シゼン</t>
    </rPh>
    <rPh sb="39" eb="42">
      <t>シンカサン</t>
    </rPh>
    <rPh sb="44" eb="46">
      <t>イコウ</t>
    </rPh>
    <rPh sb="46" eb="48">
      <t>カノウ</t>
    </rPh>
    <phoneticPr fontId="6"/>
  </si>
  <si>
    <t>新加算Ⅴ(１)</t>
    <rPh sb="0" eb="3">
      <t>シンカサン</t>
    </rPh>
    <phoneticPr fontId="23"/>
  </si>
  <si>
    <t>４月からベア加算を算定せず、６月から月額賃金改善要件Ⅱも満たさない場合、Ⅴ(1)となる。なお、R7年度以降は月額賃金改善要件Ⅱが必要。</t>
    <rPh sb="1" eb="2">
      <t>ガツ</t>
    </rPh>
    <rPh sb="6" eb="8">
      <t>カサン</t>
    </rPh>
    <rPh sb="9" eb="11">
      <t>サンテイ</t>
    </rPh>
    <rPh sb="15" eb="16">
      <t>ガツ</t>
    </rPh>
    <rPh sb="28" eb="29">
      <t>ミ</t>
    </rPh>
    <rPh sb="33" eb="35">
      <t>バアイ</t>
    </rPh>
    <phoneticPr fontId="6"/>
  </si>
  <si>
    <t>キャリアパス要件Ⅲが必要だが、「R6年度中の対応の誓約」で４月から算定可能であるため、推奨。</t>
    <rPh sb="10" eb="12">
      <t>ヒツヨウ</t>
    </rPh>
    <rPh sb="18" eb="20">
      <t>ネンド</t>
    </rPh>
    <rPh sb="20" eb="21">
      <t>チュウ</t>
    </rPh>
    <rPh sb="22" eb="24">
      <t>タイオウ</t>
    </rPh>
    <rPh sb="25" eb="27">
      <t>セイヤク</t>
    </rPh>
    <rPh sb="30" eb="31">
      <t>ガツ</t>
    </rPh>
    <rPh sb="33" eb="35">
      <t>サンテイ</t>
    </rPh>
    <rPh sb="35" eb="37">
      <t>カノウ</t>
    </rPh>
    <rPh sb="43" eb="45">
      <t>スイショウ</t>
    </rPh>
    <phoneticPr fontId="6"/>
  </si>
  <si>
    <t>新加算Ⅴ(２)</t>
    <rPh sb="0" eb="3">
      <t>シンカサン</t>
    </rPh>
    <phoneticPr fontId="23"/>
  </si>
  <si>
    <t>誓約をしなくてもⅤ(２)は算定可。ただし、R7年度以降、加算率を下げないためにキャリアパス要件Ⅲは必須であり、R6年度中の対応はいずれにしろ必要なため、より加算率が高い新加算Ⅰを推奨。</t>
    <rPh sb="23" eb="24">
      <t>ネン</t>
    </rPh>
    <rPh sb="24" eb="25">
      <t>ド</t>
    </rPh>
    <rPh sb="25" eb="27">
      <t>イコウ</t>
    </rPh>
    <rPh sb="28" eb="31">
      <t>カサンリツ</t>
    </rPh>
    <rPh sb="32" eb="33">
      <t>サ</t>
    </rPh>
    <rPh sb="45" eb="47">
      <t>ヨウケン</t>
    </rPh>
    <rPh sb="49" eb="51">
      <t>ヒッス</t>
    </rPh>
    <rPh sb="57" eb="59">
      <t>ネンド</t>
    </rPh>
    <rPh sb="59" eb="60">
      <t>チュウ</t>
    </rPh>
    <rPh sb="61" eb="63">
      <t>タイオウ</t>
    </rPh>
    <rPh sb="70" eb="72">
      <t>ヒツヨウ</t>
    </rPh>
    <rPh sb="78" eb="81">
      <t>カサンリツ</t>
    </rPh>
    <rPh sb="82" eb="83">
      <t>タカ</t>
    </rPh>
    <rPh sb="84" eb="87">
      <t>シンカサン</t>
    </rPh>
    <rPh sb="89" eb="91">
      <t>スイショウ</t>
    </rPh>
    <phoneticPr fontId="6"/>
  </si>
  <si>
    <t>キャリアパス要件Ⅲが必要だが、「R6年度中の対応の誓約」で可。加えて、補助金取得のため４月からベア加算を算定することで、６月以降、新加算Ⅰに移行可能。</t>
    <rPh sb="10" eb="12">
      <t>ヒツヨウ</t>
    </rPh>
    <rPh sb="29" eb="30">
      <t>カ</t>
    </rPh>
    <rPh sb="31" eb="32">
      <t>クワ</t>
    </rPh>
    <rPh sb="38" eb="40">
      <t>シュトク</t>
    </rPh>
    <rPh sb="52" eb="54">
      <t>サンテイ</t>
    </rPh>
    <rPh sb="61" eb="62">
      <t>ガツ</t>
    </rPh>
    <rPh sb="62" eb="64">
      <t>イコウ</t>
    </rPh>
    <rPh sb="65" eb="68">
      <t>シンカサン</t>
    </rPh>
    <rPh sb="70" eb="72">
      <t>イコウ</t>
    </rPh>
    <rPh sb="72" eb="74">
      <t>カノウ</t>
    </rPh>
    <phoneticPr fontId="6"/>
  </si>
  <si>
    <t>新加算Ⅴ(５)</t>
    <rPh sb="0" eb="3">
      <t>シンカサン</t>
    </rPh>
    <phoneticPr fontId="23"/>
  </si>
  <si>
    <t>誓約をしなくてもⅤ(５)は算定可。ただし、R7年度以降、加算率を下げないためにキャリアパス要件Ⅲは必須であり、R6年度中の対応はいずれにしろ必要なため、より加算率が高いⅠ又はⅤ(1)を推奨。</t>
    <rPh sb="0" eb="2">
      <t>セイヤク</t>
    </rPh>
    <rPh sb="13" eb="15">
      <t>サンテイ</t>
    </rPh>
    <rPh sb="15" eb="16">
      <t>カ</t>
    </rPh>
    <rPh sb="23" eb="24">
      <t>ネン</t>
    </rPh>
    <rPh sb="24" eb="25">
      <t>ド</t>
    </rPh>
    <rPh sb="25" eb="27">
      <t>イコウ</t>
    </rPh>
    <rPh sb="28" eb="31">
      <t>カサンリツ</t>
    </rPh>
    <rPh sb="32" eb="33">
      <t>サ</t>
    </rPh>
    <rPh sb="45" eb="47">
      <t>ヨウケン</t>
    </rPh>
    <rPh sb="49" eb="51">
      <t>ヒッス</t>
    </rPh>
    <rPh sb="57" eb="59">
      <t>ネンド</t>
    </rPh>
    <rPh sb="59" eb="60">
      <t>チュウ</t>
    </rPh>
    <rPh sb="61" eb="63">
      <t>タイオウ</t>
    </rPh>
    <rPh sb="70" eb="72">
      <t>ヒツヨウ</t>
    </rPh>
    <rPh sb="78" eb="81">
      <t>カサンリツ</t>
    </rPh>
    <rPh sb="82" eb="83">
      <t>タカ</t>
    </rPh>
    <rPh sb="85" eb="86">
      <t>マタ</t>
    </rPh>
    <rPh sb="92" eb="94">
      <t>スイショウ</t>
    </rPh>
    <phoneticPr fontId="6"/>
  </si>
  <si>
    <t>新加算Ⅴ(７)</t>
    <rPh sb="0" eb="3">
      <t>シンカサン</t>
    </rPh>
    <phoneticPr fontId="23"/>
  </si>
  <si>
    <t>誓約をしなくてもⅤ(７)は算定可。ただし、既にキャリアパス要件Ⅳ・Ⅴを満たしていることから、R6年度中にキャリアパス要件Ⅰ～Ⅲを満たすことの誓約により、新加算Ⅰへの移行を推奨。</t>
    <rPh sb="21" eb="22">
      <t>スデ</t>
    </rPh>
    <rPh sb="29" eb="31">
      <t>ヨウケン</t>
    </rPh>
    <rPh sb="35" eb="36">
      <t>ミ</t>
    </rPh>
    <rPh sb="48" eb="50">
      <t>ネンド</t>
    </rPh>
    <rPh sb="50" eb="51">
      <t>チュウ</t>
    </rPh>
    <rPh sb="58" eb="60">
      <t>ヨウケン</t>
    </rPh>
    <rPh sb="64" eb="65">
      <t>ミ</t>
    </rPh>
    <rPh sb="70" eb="72">
      <t>セイヤク</t>
    </rPh>
    <rPh sb="76" eb="79">
      <t>シンカサン</t>
    </rPh>
    <rPh sb="82" eb="84">
      <t>イコウ</t>
    </rPh>
    <rPh sb="85" eb="87">
      <t>スイショウ</t>
    </rPh>
    <phoneticPr fontId="6"/>
  </si>
  <si>
    <t>キャリアパス要件Ⅰ～Ⅲが必要だが、「R6年度中の対応の誓約」で可。加えて、補助金取得のため４月からベア加算を算定することで、６月以降、新加算Ⅰに移行可能。</t>
    <rPh sb="31" eb="32">
      <t>カ</t>
    </rPh>
    <phoneticPr fontId="6"/>
  </si>
  <si>
    <t>新加算Ⅴ(10)</t>
    <rPh sb="0" eb="3">
      <t>シンカサン</t>
    </rPh>
    <phoneticPr fontId="23"/>
  </si>
  <si>
    <t>誓約をしなくてもⅤ(10)は算定可。また、新加算Ⅲでも加算率は下がらないが、既に難易度の高いキャリアパス要件Ⅳ・Ⅴ及び職場環境等要件を満たしていることから、Ⅰ又はⅤ(1)への移行を推奨。</t>
    <rPh sb="40" eb="43">
      <t>ナンイド</t>
    </rPh>
    <rPh sb="44" eb="45">
      <t>タカ</t>
    </rPh>
    <rPh sb="57" eb="58">
      <t>オヨ</t>
    </rPh>
    <rPh sb="59" eb="66">
      <t>ショクバカンキョウトウヨウケン</t>
    </rPh>
    <phoneticPr fontId="6"/>
  </si>
  <si>
    <t>新加算Ⅱ</t>
    <rPh sb="0" eb="3">
      <t>シンカサン</t>
    </rPh>
    <phoneticPr fontId="6"/>
  </si>
  <si>
    <t>R5年度と同じ要件を継続すれば、R6年度に新加算Ⅱを算定可。</t>
    <rPh sb="2" eb="4">
      <t>ネンド</t>
    </rPh>
    <rPh sb="5" eb="6">
      <t>オナ</t>
    </rPh>
    <rPh sb="7" eb="9">
      <t>ヨウケン</t>
    </rPh>
    <rPh sb="10" eb="12">
      <t>ケイゾク</t>
    </rPh>
    <rPh sb="21" eb="22">
      <t>カ</t>
    </rPh>
    <phoneticPr fontId="6"/>
  </si>
  <si>
    <t>補助金を取得する場合、４月からベア加算の算定が必要。その場合、６月以降は自然と新加算Ⅱに移行可能。</t>
    <rPh sb="0" eb="3">
      <t>ホジョキン</t>
    </rPh>
    <rPh sb="4" eb="6">
      <t>シュトク</t>
    </rPh>
    <rPh sb="8" eb="10">
      <t>バアイ</t>
    </rPh>
    <rPh sb="12" eb="13">
      <t>ガツ</t>
    </rPh>
    <rPh sb="17" eb="19">
      <t>カサン</t>
    </rPh>
    <rPh sb="20" eb="22">
      <t>サンテイ</t>
    </rPh>
    <rPh sb="23" eb="25">
      <t>ヒツヨウ</t>
    </rPh>
    <rPh sb="28" eb="30">
      <t>バアイ</t>
    </rPh>
    <rPh sb="32" eb="33">
      <t>ガツ</t>
    </rPh>
    <rPh sb="33" eb="35">
      <t>イコウ</t>
    </rPh>
    <rPh sb="36" eb="38">
      <t>シゼン</t>
    </rPh>
    <rPh sb="39" eb="42">
      <t>シンカサン</t>
    </rPh>
    <rPh sb="44" eb="46">
      <t>イコウ</t>
    </rPh>
    <rPh sb="46" eb="48">
      <t>カノウ</t>
    </rPh>
    <phoneticPr fontId="6"/>
  </si>
  <si>
    <t>新加算Ⅴ(３)</t>
    <rPh sb="0" eb="3">
      <t>シンカサン</t>
    </rPh>
    <phoneticPr fontId="23"/>
  </si>
  <si>
    <t>新加算Ⅴ(４)</t>
    <rPh sb="0" eb="3">
      <t>シンカサン</t>
    </rPh>
    <phoneticPr fontId="23"/>
  </si>
  <si>
    <t>誓約をしなくてもⅤ(４)は算定可。ただしR7年度以降、加算率を下げないためにキャリアパス要件Ⅲは必須であり、R6年度中の対応はいずれにしろ必要なため、より加算率が高い新加算Ⅱを推奨。</t>
    <rPh sb="22" eb="23">
      <t>ネン</t>
    </rPh>
    <rPh sb="23" eb="24">
      <t>ド</t>
    </rPh>
    <rPh sb="24" eb="26">
      <t>イコウ</t>
    </rPh>
    <rPh sb="27" eb="30">
      <t>カサンリツ</t>
    </rPh>
    <rPh sb="31" eb="32">
      <t>サ</t>
    </rPh>
    <rPh sb="44" eb="46">
      <t>ヨウケン</t>
    </rPh>
    <rPh sb="48" eb="50">
      <t>ヒッス</t>
    </rPh>
    <rPh sb="56" eb="58">
      <t>ネンド</t>
    </rPh>
    <rPh sb="58" eb="59">
      <t>チュウ</t>
    </rPh>
    <rPh sb="60" eb="62">
      <t>タイオウ</t>
    </rPh>
    <rPh sb="69" eb="71">
      <t>ヒツヨウ</t>
    </rPh>
    <rPh sb="77" eb="80">
      <t>カサンリツ</t>
    </rPh>
    <rPh sb="81" eb="82">
      <t>タカ</t>
    </rPh>
    <rPh sb="83" eb="86">
      <t>シンカサン</t>
    </rPh>
    <rPh sb="88" eb="90">
      <t>スイショウ</t>
    </rPh>
    <phoneticPr fontId="6"/>
  </si>
  <si>
    <t>新加算Ⅴ(６)</t>
    <rPh sb="0" eb="3">
      <t>シンカサン</t>
    </rPh>
    <phoneticPr fontId="23"/>
  </si>
  <si>
    <t>誓約をしなくてもⅤ(６)は算定可。ただし、R7年度以降、加算率を下げないためにキャリアパス要件Ⅲは必須であり、R6年度中の対応はいずれにしろ必要なため、より加算率が高いⅡ又はⅤ(3)を推奨。</t>
    <rPh sb="23" eb="24">
      <t>ネン</t>
    </rPh>
    <rPh sb="24" eb="25">
      <t>ド</t>
    </rPh>
    <rPh sb="25" eb="27">
      <t>イコウ</t>
    </rPh>
    <rPh sb="28" eb="31">
      <t>カサンリツ</t>
    </rPh>
    <rPh sb="32" eb="33">
      <t>サ</t>
    </rPh>
    <rPh sb="45" eb="47">
      <t>ヨウケン</t>
    </rPh>
    <rPh sb="49" eb="51">
      <t>ヒッス</t>
    </rPh>
    <rPh sb="57" eb="59">
      <t>ネンド</t>
    </rPh>
    <rPh sb="59" eb="60">
      <t>チュウ</t>
    </rPh>
    <rPh sb="61" eb="63">
      <t>タイオウ</t>
    </rPh>
    <rPh sb="70" eb="72">
      <t>ヒツヨウ</t>
    </rPh>
    <rPh sb="78" eb="81">
      <t>カサンリツ</t>
    </rPh>
    <rPh sb="82" eb="83">
      <t>タカ</t>
    </rPh>
    <rPh sb="85" eb="86">
      <t>マタ</t>
    </rPh>
    <rPh sb="92" eb="94">
      <t>スイショウ</t>
    </rPh>
    <phoneticPr fontId="6"/>
  </si>
  <si>
    <t>新加算Ⅴ(９)</t>
    <rPh sb="0" eb="3">
      <t>シンカサン</t>
    </rPh>
    <phoneticPr fontId="23"/>
  </si>
  <si>
    <t>誓約をしなくてもⅤ(９)は算定可。また、新加算Ⅲでも加算率は下がらないが、既にキャリアパス要件Ⅳを満たしていることから、新加算Ⅱへの移行を推奨。</t>
    <rPh sb="0" eb="2">
      <t>セイヤク</t>
    </rPh>
    <rPh sb="13" eb="15">
      <t>サンテイ</t>
    </rPh>
    <rPh sb="15" eb="16">
      <t>カ</t>
    </rPh>
    <rPh sb="60" eb="63">
      <t>シンカサン</t>
    </rPh>
    <phoneticPr fontId="6"/>
  </si>
  <si>
    <t>キャリアパス要件Ⅰ～Ⅲが必要だが、「R6年度中の対応の誓約」で可。その上で、４月からベア加算を算定せず、６月から月額賃金改善要件Ⅱも満たさない場合、Ⅴ(９)となる。</t>
    <rPh sb="12" eb="14">
      <t>ヒツヨウ</t>
    </rPh>
    <rPh sb="35" eb="36">
      <t>ウエ</t>
    </rPh>
    <phoneticPr fontId="6"/>
  </si>
  <si>
    <t>新加算Ⅴ(12)</t>
    <rPh sb="0" eb="3">
      <t>シンカサン</t>
    </rPh>
    <phoneticPr fontId="23"/>
  </si>
  <si>
    <t>誓約をしなくてもⅤ(12)は算定可。また、新加算Ⅲでも加算率は下がらないが、既にキャリアパス要件Ⅳを満たしていることから、Ⅱへの移行を推奨。</t>
    <rPh sb="0" eb="2">
      <t>セイヤク</t>
    </rPh>
    <rPh sb="14" eb="16">
      <t>サンテイ</t>
    </rPh>
    <rPh sb="16" eb="17">
      <t>カ</t>
    </rPh>
    <phoneticPr fontId="6"/>
  </si>
  <si>
    <t>旧特定加算の職種間配分ルール緩和のメリットを受けるため、キャリアパス要件Ⅳと職場環境等要件を満たして新加算Ⅱの算定を推奨。</t>
    <rPh sb="0" eb="1">
      <t>キュウ</t>
    </rPh>
    <rPh sb="1" eb="3">
      <t>トクテイ</t>
    </rPh>
    <rPh sb="3" eb="5">
      <t>カサン</t>
    </rPh>
    <rPh sb="50" eb="53">
      <t>シンカサン</t>
    </rPh>
    <rPh sb="55" eb="57">
      <t>サンテイ</t>
    </rPh>
    <rPh sb="58" eb="60">
      <t>スイショウ</t>
    </rPh>
    <phoneticPr fontId="6"/>
  </si>
  <si>
    <t>新加算Ⅲ</t>
    <rPh sb="0" eb="3">
      <t>シンカサン</t>
    </rPh>
    <phoneticPr fontId="6"/>
  </si>
  <si>
    <t>R5年度と同じ要件を継続すれば、R6年度に新加算Ⅲを算定可。</t>
    <rPh sb="2" eb="4">
      <t>ネンド</t>
    </rPh>
    <rPh sb="5" eb="6">
      <t>オナ</t>
    </rPh>
    <rPh sb="7" eb="9">
      <t>ヨウケン</t>
    </rPh>
    <rPh sb="10" eb="12">
      <t>ケイゾク</t>
    </rPh>
    <rPh sb="21" eb="22">
      <t>カ</t>
    </rPh>
    <phoneticPr fontId="6"/>
  </si>
  <si>
    <t>旧特定加算の職種間配分ルール緩和のメリットを受けるため、キャリアパス要件Ⅳと職場環境等要件を満たして新加算Ⅱを推奨。（補助金取得のため４月からベア加算を算定と想定）</t>
    <rPh sb="0" eb="1">
      <t>キュウ</t>
    </rPh>
    <rPh sb="1" eb="3">
      <t>トクテイ</t>
    </rPh>
    <rPh sb="3" eb="5">
      <t>カサン</t>
    </rPh>
    <rPh sb="34" eb="36">
      <t>ヨウケン</t>
    </rPh>
    <rPh sb="38" eb="45">
      <t>ショクバカンキョウトウヨウケン</t>
    </rPh>
    <rPh sb="46" eb="47">
      <t>ミ</t>
    </rPh>
    <rPh sb="50" eb="53">
      <t>シンカサン</t>
    </rPh>
    <rPh sb="55" eb="57">
      <t>スイショウ</t>
    </rPh>
    <rPh sb="59" eb="62">
      <t>ホジョキン</t>
    </rPh>
    <rPh sb="62" eb="64">
      <t>シュトク</t>
    </rPh>
    <rPh sb="68" eb="69">
      <t>ガツ</t>
    </rPh>
    <rPh sb="73" eb="75">
      <t>カサン</t>
    </rPh>
    <rPh sb="76" eb="78">
      <t>サンテイ</t>
    </rPh>
    <rPh sb="79" eb="81">
      <t>ソウテイ</t>
    </rPh>
    <phoneticPr fontId="6"/>
  </si>
  <si>
    <t>新加算Ⅴ(８)</t>
    <rPh sb="0" eb="3">
      <t>シンカサン</t>
    </rPh>
    <phoneticPr fontId="23"/>
  </si>
  <si>
    <t>新加算Ⅱ</t>
    <rPh sb="0" eb="3">
      <t>シンカサン</t>
    </rPh>
    <phoneticPr fontId="23"/>
  </si>
  <si>
    <t>旧特定加算の職種間配分ルール緩和のメリットを受けるため、キャリアパス要件Ⅳと職場環境等要件を満たして新加算Ⅱを推奨。キャリアパス要件Ⅲが必要だが、「R6年度中の対応の誓約」で可。</t>
    <rPh sb="0" eb="1">
      <t>キュウ</t>
    </rPh>
    <rPh sb="1" eb="3">
      <t>トクテイ</t>
    </rPh>
    <rPh sb="3" eb="5">
      <t>カサン</t>
    </rPh>
    <rPh sb="6" eb="8">
      <t>ショクシュ</t>
    </rPh>
    <rPh sb="8" eb="9">
      <t>カン</t>
    </rPh>
    <rPh sb="9" eb="11">
      <t>ハイブン</t>
    </rPh>
    <rPh sb="14" eb="16">
      <t>カンワ</t>
    </rPh>
    <rPh sb="22" eb="23">
      <t>ウ</t>
    </rPh>
    <rPh sb="34" eb="36">
      <t>ヨウケン</t>
    </rPh>
    <rPh sb="38" eb="40">
      <t>ショクバ</t>
    </rPh>
    <rPh sb="40" eb="42">
      <t>カンキョウ</t>
    </rPh>
    <rPh sb="42" eb="43">
      <t>トウ</t>
    </rPh>
    <rPh sb="43" eb="45">
      <t>ヨウケン</t>
    </rPh>
    <rPh sb="46" eb="47">
      <t>ミ</t>
    </rPh>
    <rPh sb="50" eb="53">
      <t>シンカサン</t>
    </rPh>
    <rPh sb="55" eb="57">
      <t>スイショウ</t>
    </rPh>
    <rPh sb="68" eb="70">
      <t>ヒツヨウ</t>
    </rPh>
    <phoneticPr fontId="6"/>
  </si>
  <si>
    <t>新加算Ⅳ</t>
    <rPh sb="0" eb="3">
      <t>シンカサン</t>
    </rPh>
    <phoneticPr fontId="23"/>
  </si>
  <si>
    <t>R5年度と同じ要件を継続すれば、R6年度に新加算Ⅳを算定可。なお、職種間配分ルール緩和のメリットを受けるためには、４月から旧特定加算Ⅱを算定し、６月以降、新加算Ⅴ(4)に移行することも推奨。</t>
    <rPh sb="18" eb="20">
      <t>ネンド</t>
    </rPh>
    <rPh sb="21" eb="24">
      <t>シンカサン</t>
    </rPh>
    <rPh sb="26" eb="28">
      <t>サンテイ</t>
    </rPh>
    <rPh sb="28" eb="29">
      <t>カ</t>
    </rPh>
    <rPh sb="33" eb="35">
      <t>ショクシュ</t>
    </rPh>
    <rPh sb="35" eb="36">
      <t>カン</t>
    </rPh>
    <rPh sb="36" eb="38">
      <t>ハイブン</t>
    </rPh>
    <rPh sb="41" eb="43">
      <t>カンワ</t>
    </rPh>
    <rPh sb="49" eb="50">
      <t>ウ</t>
    </rPh>
    <rPh sb="58" eb="59">
      <t>ガツ</t>
    </rPh>
    <rPh sb="61" eb="62">
      <t>キュウ</t>
    </rPh>
    <rPh sb="62" eb="64">
      <t>トクテイ</t>
    </rPh>
    <rPh sb="64" eb="66">
      <t>カサン</t>
    </rPh>
    <rPh sb="68" eb="70">
      <t>サンテイ</t>
    </rPh>
    <rPh sb="73" eb="74">
      <t>ガツ</t>
    </rPh>
    <rPh sb="74" eb="76">
      <t>イコウ</t>
    </rPh>
    <rPh sb="77" eb="80">
      <t>シンカサン</t>
    </rPh>
    <rPh sb="85" eb="87">
      <t>イコウ</t>
    </rPh>
    <rPh sb="92" eb="94">
      <t>スイショウ</t>
    </rPh>
    <phoneticPr fontId="6"/>
  </si>
  <si>
    <t>新加算Ⅲ</t>
    <rPh sb="0" eb="3">
      <t>シンカサン</t>
    </rPh>
    <phoneticPr fontId="23"/>
  </si>
  <si>
    <t>補助金取得のため４月からベア加算を算定した場合、６月以降は自然と新加算Ⅳに移行可能。加えて、４月から旧特定加算Ⅱを算定し、６月以降、新加算Ⅴ(4)に移行することも推奨。</t>
    <rPh sb="0" eb="3">
      <t>ホジョキン</t>
    </rPh>
    <rPh sb="3" eb="5">
      <t>シュトク</t>
    </rPh>
    <rPh sb="9" eb="10">
      <t>ガツ</t>
    </rPh>
    <rPh sb="14" eb="16">
      <t>カサン</t>
    </rPh>
    <rPh sb="17" eb="19">
      <t>サンテイ</t>
    </rPh>
    <rPh sb="21" eb="23">
      <t>バアイ</t>
    </rPh>
    <rPh sb="25" eb="28">
      <t>ガツイコウ</t>
    </rPh>
    <rPh sb="29" eb="31">
      <t>シゼン</t>
    </rPh>
    <rPh sb="32" eb="35">
      <t>シンカサン</t>
    </rPh>
    <rPh sb="37" eb="39">
      <t>イコウ</t>
    </rPh>
    <rPh sb="39" eb="41">
      <t>カノウ</t>
    </rPh>
    <rPh sb="42" eb="43">
      <t>クワ</t>
    </rPh>
    <rPh sb="50" eb="51">
      <t>キュウ</t>
    </rPh>
    <rPh sb="81" eb="83">
      <t>スイショウ</t>
    </rPh>
    <phoneticPr fontId="6"/>
  </si>
  <si>
    <t>新加算Ⅴ(11)</t>
    <rPh sb="0" eb="3">
      <t>シンカサン</t>
    </rPh>
    <phoneticPr fontId="23"/>
  </si>
  <si>
    <t>キャリアパス要件Ⅰ・Ⅱの両方が必要だが、「R6年度中の対応の誓約」で４月から算定可。</t>
    <rPh sb="15" eb="17">
      <t>ヒツヨウ</t>
    </rPh>
    <rPh sb="23" eb="25">
      <t>ネンド</t>
    </rPh>
    <rPh sb="25" eb="26">
      <t>チュウ</t>
    </rPh>
    <rPh sb="27" eb="29">
      <t>タイオウ</t>
    </rPh>
    <rPh sb="30" eb="32">
      <t>セイヤク</t>
    </rPh>
    <rPh sb="35" eb="36">
      <t>ガツ</t>
    </rPh>
    <rPh sb="38" eb="40">
      <t>サンテイ</t>
    </rPh>
    <rPh sb="40" eb="41">
      <t>カ</t>
    </rPh>
    <phoneticPr fontId="6"/>
  </si>
  <si>
    <t>新加算Ⅴ(13)</t>
    <rPh sb="0" eb="3">
      <t>シンカサン</t>
    </rPh>
    <phoneticPr fontId="23"/>
  </si>
  <si>
    <t>誓約をしなくてもⅤ(13)は算定可。ただし、R7年度以降、キャリアパス要件Ⅰ・Ⅱは必須であり、いずれにせよR6年度中の対応は必要なため、より加算率が高い新加算Ⅳを推奨。</t>
    <rPh sb="0" eb="2">
      <t>セイヤク</t>
    </rPh>
    <rPh sb="14" eb="16">
      <t>サンテイ</t>
    </rPh>
    <rPh sb="16" eb="17">
      <t>カ</t>
    </rPh>
    <rPh sb="24" eb="25">
      <t>ネン</t>
    </rPh>
    <rPh sb="25" eb="26">
      <t>ド</t>
    </rPh>
    <rPh sb="26" eb="28">
      <t>イコウ</t>
    </rPh>
    <rPh sb="35" eb="37">
      <t>ヨウケン</t>
    </rPh>
    <rPh sb="41" eb="43">
      <t>ヒッス</t>
    </rPh>
    <rPh sb="55" eb="57">
      <t>ネンド</t>
    </rPh>
    <rPh sb="57" eb="58">
      <t>チュウ</t>
    </rPh>
    <rPh sb="59" eb="61">
      <t>タイオウ</t>
    </rPh>
    <rPh sb="62" eb="64">
      <t>ヒツヨウ</t>
    </rPh>
    <rPh sb="70" eb="73">
      <t>カサンリツ</t>
    </rPh>
    <rPh sb="74" eb="75">
      <t>タカ</t>
    </rPh>
    <rPh sb="76" eb="79">
      <t>シンカサン</t>
    </rPh>
    <rPh sb="81" eb="83">
      <t>スイショウ</t>
    </rPh>
    <phoneticPr fontId="6"/>
  </si>
  <si>
    <t>キャリアパス要件Ⅰ・Ⅱの両方が必要だが、「R6年度中の対応の誓約」で可。加えて、補助金取得のため４月からベア加算を算定することで、６月以降、新加算Ⅳに移行可能。</t>
    <rPh sb="15" eb="17">
      <t>ヒツヨウ</t>
    </rPh>
    <rPh sb="36" eb="37">
      <t>クワ</t>
    </rPh>
    <rPh sb="40" eb="43">
      <t>ホジョキン</t>
    </rPh>
    <rPh sb="43" eb="45">
      <t>シュトク</t>
    </rPh>
    <rPh sb="49" eb="50">
      <t>ガツ</t>
    </rPh>
    <rPh sb="54" eb="56">
      <t>カサン</t>
    </rPh>
    <rPh sb="57" eb="59">
      <t>サンテイ</t>
    </rPh>
    <rPh sb="66" eb="69">
      <t>ガツイコウ</t>
    </rPh>
    <rPh sb="70" eb="73">
      <t>シンカサン</t>
    </rPh>
    <rPh sb="75" eb="77">
      <t>イコウ</t>
    </rPh>
    <rPh sb="77" eb="79">
      <t>カノウ</t>
    </rPh>
    <phoneticPr fontId="6"/>
  </si>
  <si>
    <t>キャリアパス要件Ⅰ・Ⅱの両方が必要だが、「R6年度中の対応の誓約」で可。その上で、４月からベア加算を算定せず、６月から月額賃金改善要件Ⅱも満たさない場合、Ⅴ(11)となる。</t>
    <rPh sb="15" eb="17">
      <t>ヒツヨウ</t>
    </rPh>
    <rPh sb="23" eb="25">
      <t>ネンド</t>
    </rPh>
    <rPh sb="25" eb="26">
      <t>チュウ</t>
    </rPh>
    <rPh sb="27" eb="29">
      <t>タイオウ</t>
    </rPh>
    <rPh sb="30" eb="32">
      <t>セイヤク</t>
    </rPh>
    <rPh sb="34" eb="35">
      <t>カ</t>
    </rPh>
    <phoneticPr fontId="6"/>
  </si>
  <si>
    <t>新加算Ⅴ(14)</t>
    <rPh sb="0" eb="3">
      <t>シンカサン</t>
    </rPh>
    <phoneticPr fontId="23"/>
  </si>
  <si>
    <t>誓約をしなくてもⅤ(14)は算定可。ただし、R7年度以降、キャリアパス要件Ⅰ・Ⅱは必須であり、いずれにせよR6年度中の対応は必要なため、より加算率が高い新加算Ⅳ又はⅤ(11)を推奨。</t>
    <rPh sb="0" eb="2">
      <t>セイヤク</t>
    </rPh>
    <rPh sb="14" eb="16">
      <t>サンテイ</t>
    </rPh>
    <rPh sb="16" eb="17">
      <t>カ</t>
    </rPh>
    <rPh sb="24" eb="25">
      <t>ネン</t>
    </rPh>
    <rPh sb="25" eb="26">
      <t>ド</t>
    </rPh>
    <rPh sb="26" eb="28">
      <t>イコウ</t>
    </rPh>
    <rPh sb="35" eb="37">
      <t>ヨウケン</t>
    </rPh>
    <rPh sb="41" eb="43">
      <t>ヒッス</t>
    </rPh>
    <rPh sb="55" eb="57">
      <t>ネンド</t>
    </rPh>
    <rPh sb="57" eb="58">
      <t>チュウ</t>
    </rPh>
    <rPh sb="59" eb="61">
      <t>タイオウ</t>
    </rPh>
    <rPh sb="62" eb="63">
      <t>ヨウ</t>
    </rPh>
    <rPh sb="69" eb="72">
      <t>カサンリツ</t>
    </rPh>
    <rPh sb="73" eb="74">
      <t>タカ</t>
    </rPh>
    <rPh sb="76" eb="79">
      <t>シンカサン</t>
    </rPh>
    <rPh sb="79" eb="80">
      <t>マタ</t>
    </rPh>
    <rPh sb="87" eb="89">
      <t>スイショウ</t>
    </rPh>
    <phoneticPr fontId="6"/>
  </si>
  <si>
    <t>新加算Ⅴ(１)</t>
    <rPh sb="0" eb="3">
      <t>シンカサン</t>
    </rPh>
    <phoneticPr fontId="6"/>
  </si>
  <si>
    <t>新加算Ⅴ(８)</t>
    <rPh sb="0" eb="3">
      <t>シンカサン</t>
    </rPh>
    <phoneticPr fontId="6"/>
  </si>
  <si>
    <t>新加算</t>
    <rPh sb="0" eb="3">
      <t>シンカサン</t>
    </rPh>
    <phoneticPr fontId="4"/>
  </si>
  <si>
    <t>旧３加算</t>
    <rPh sb="0" eb="1">
      <t>キュウ</t>
    </rPh>
    <rPh sb="2" eb="4">
      <t>カサン</t>
    </rPh>
    <phoneticPr fontId="10"/>
  </si>
  <si>
    <t>前年度と比較して、旧ベースアップ等加算相当の加算額の３分の２以上の新たな基本給等の改善（月給の引上げ）を行う。</t>
    <phoneticPr fontId="4"/>
  </si>
  <si>
    <t>月額賃金改善改善Ⅱ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</si>
</sst>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35">
    <font>
      <sz val="11"/>
      <color theme="1"/>
      <name val="Yu Gothic"/>
      <family val="2"/>
      <scheme val="minor"/>
    </font>
    <font>
      <sz val="11"/>
      <color theme="1"/>
      <name val="Yu Gothic"/>
      <family val="2"/>
      <charset val="128"/>
      <scheme val="minor"/>
    </font>
    <font>
      <sz val="11"/>
      <color theme="1"/>
      <name val="Yu Gothic"/>
      <family val="2"/>
      <scheme val="minor"/>
    </font>
    <font>
      <b/>
      <sz val="11"/>
      <color rgb="FF3F3F3F"/>
      <name val="Yu Gothic"/>
      <family val="2"/>
      <charset val="128"/>
      <scheme val="minor"/>
    </font>
    <font>
      <sz val="6"/>
      <name val="Yu Gothic"/>
      <family val="3"/>
      <charset val="128"/>
      <scheme val="minor"/>
    </font>
    <font>
      <sz val="8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color theme="1"/>
      <name val="ＭＳ 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name val="Yu Gothic"/>
      <family val="3"/>
      <charset val="128"/>
      <scheme val="minor"/>
    </font>
    <font>
      <sz val="9"/>
      <color rgb="FF000000"/>
      <name val="MS P ゴシック"/>
      <family val="3"/>
      <charset val="128"/>
    </font>
    <font>
      <sz val="10"/>
      <name val="Yu Gothic"/>
      <family val="3"/>
      <charset val="128"/>
      <scheme val="minor"/>
    </font>
    <font>
      <sz val="9"/>
      <name val="Yu Gothic"/>
      <family val="3"/>
      <charset val="128"/>
      <scheme val="minor"/>
    </font>
    <font>
      <sz val="11"/>
      <color rgb="FFFF0000"/>
      <name val="Yu Gothic"/>
      <family val="3"/>
      <charset val="128"/>
      <scheme val="minor"/>
    </font>
    <font>
      <sz val="8"/>
      <color theme="1"/>
      <name val="Yu Gothic"/>
      <family val="3"/>
      <charset val="128"/>
      <scheme val="minor"/>
    </font>
    <font>
      <sz val="10"/>
      <name val="ＭＳ ゴシック"/>
      <family val="3"/>
      <charset val="128"/>
    </font>
    <font>
      <sz val="8"/>
      <color theme="1"/>
      <name val="Yu Gothic"/>
      <family val="2"/>
      <scheme val="minor"/>
    </font>
    <font>
      <sz val="9"/>
      <color rgb="FF000000"/>
      <name val="Meiryo UI"/>
      <family val="3"/>
      <charset val="128"/>
    </font>
    <font>
      <sz val="9"/>
      <name val="BIZ UDPゴシック"/>
      <family val="3"/>
      <charset val="128"/>
    </font>
    <font>
      <sz val="8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sz val="9"/>
      <color theme="1" tint="0.249977111117893"/>
      <name val="ＭＳ ゴシック"/>
      <family val="3"/>
      <charset val="128"/>
    </font>
    <font>
      <sz val="9"/>
      <color rgb="FFFF0000"/>
      <name val="BIZ UDPゴシック"/>
      <family val="3"/>
      <charset val="128"/>
    </font>
    <font>
      <b/>
      <sz val="11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sz val="20"/>
      <color theme="1"/>
      <name val="ＭＳ 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9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ashed">
        <color auto="1"/>
      </bottom>
      <diagonal/>
    </border>
    <border>
      <left/>
      <right style="dashed">
        <color auto="1"/>
      </right>
      <top/>
      <bottom style="dashed">
        <color auto="1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/>
      <top style="medium">
        <color theme="1"/>
      </top>
      <bottom style="thin">
        <color theme="1"/>
      </bottom>
      <diagonal/>
    </border>
    <border>
      <left style="medium">
        <color theme="1"/>
      </left>
      <right/>
      <top style="thin">
        <color theme="1"/>
      </top>
      <bottom style="thin">
        <color theme="1"/>
      </bottom>
      <diagonal/>
    </border>
    <border>
      <left style="medium">
        <color theme="1"/>
      </left>
      <right/>
      <top style="thin">
        <color theme="1"/>
      </top>
      <bottom style="medium">
        <color theme="1"/>
      </bottom>
      <diagonal/>
    </border>
    <border>
      <left style="medium">
        <color theme="1"/>
      </left>
      <right/>
      <top/>
      <bottom style="thin">
        <color theme="1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medium">
        <color theme="1"/>
      </left>
      <right style="medium">
        <color theme="1"/>
      </right>
      <top/>
      <bottom style="thin">
        <color theme="1"/>
      </bottom>
      <diagonal/>
    </border>
    <border>
      <left/>
      <right/>
      <top style="dashed">
        <color indexed="64"/>
      </top>
      <bottom/>
      <diagonal/>
    </border>
    <border>
      <left/>
      <right style="dashed">
        <color indexed="64"/>
      </right>
      <top style="dashed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dashed">
        <color indexed="64"/>
      </left>
      <right/>
      <top/>
      <bottom/>
      <diagonal/>
    </border>
    <border>
      <left style="dashDot">
        <color auto="1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theme="1"/>
      </bottom>
      <diagonal/>
    </border>
    <border>
      <left style="medium">
        <color indexed="64"/>
      </left>
      <right/>
      <top style="thin">
        <color theme="1"/>
      </top>
      <bottom style="thin">
        <color theme="1"/>
      </bottom>
      <diagonal/>
    </border>
    <border>
      <left style="medium">
        <color indexed="64"/>
      </left>
      <right/>
      <top style="thin">
        <color theme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dashed">
        <color indexed="64"/>
      </right>
      <top/>
      <bottom/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</borders>
  <cellStyleXfs count="5">
    <xf numFmtId="0" fontId="0" fillId="0" borderId="0"/>
    <xf numFmtId="38" fontId="2" fillId="0" borderId="0" applyFont="0" applyFill="0" applyBorder="0" applyAlignment="0" applyProtection="0">
      <alignment vertical="center"/>
    </xf>
    <xf numFmtId="0" fontId="9" fillId="0" borderId="0">
      <alignment vertical="center"/>
    </xf>
    <xf numFmtId="38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</cellStyleXfs>
  <cellXfs count="301">
    <xf numFmtId="0" fontId="0" fillId="0" borderId="0" xfId="0"/>
    <xf numFmtId="0" fontId="6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horizontal="center"/>
    </xf>
    <xf numFmtId="0" fontId="8" fillId="2" borderId="0" xfId="0" applyFont="1" applyFill="1" applyBorder="1"/>
    <xf numFmtId="0" fontId="7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 shrinkToFit="1"/>
    </xf>
    <xf numFmtId="0" fontId="6" fillId="2" borderId="0" xfId="0" applyFont="1" applyFill="1" applyBorder="1" applyAlignment="1">
      <alignment horizontal="center" vertical="center" wrapText="1"/>
    </xf>
    <xf numFmtId="38" fontId="7" fillId="2" borderId="0" xfId="1" applyFont="1" applyFill="1" applyBorder="1" applyAlignment="1">
      <alignment horizontal="right" vertical="center"/>
    </xf>
    <xf numFmtId="2" fontId="7" fillId="2" borderId="0" xfId="0" applyNumberFormat="1" applyFont="1" applyFill="1" applyBorder="1" applyAlignment="1">
      <alignment horizontal="right" vertical="center"/>
    </xf>
    <xf numFmtId="0" fontId="15" fillId="0" borderId="0" xfId="2" applyFont="1">
      <alignment vertical="center"/>
    </xf>
    <xf numFmtId="0" fontId="13" fillId="0" borderId="0" xfId="2" applyFont="1">
      <alignment vertical="center"/>
    </xf>
    <xf numFmtId="0" fontId="16" fillId="0" borderId="0" xfId="2" applyFont="1" applyAlignment="1">
      <alignment horizontal="center" vertical="center" wrapText="1"/>
    </xf>
    <xf numFmtId="0" fontId="15" fillId="0" borderId="40" xfId="2" applyFont="1" applyBorder="1" applyAlignment="1">
      <alignment horizontal="left" vertical="center" wrapText="1"/>
    </xf>
    <xf numFmtId="0" fontId="15" fillId="0" borderId="43" xfId="2" applyFont="1" applyBorder="1" applyAlignment="1">
      <alignment horizontal="left" vertical="center" wrapText="1"/>
    </xf>
    <xf numFmtId="0" fontId="15" fillId="0" borderId="44" xfId="2" applyFont="1" applyBorder="1" applyAlignment="1">
      <alignment horizontal="left" vertical="center" wrapText="1"/>
    </xf>
    <xf numFmtId="176" fontId="15" fillId="0" borderId="30" xfId="4" applyNumberFormat="1" applyFont="1" applyBorder="1" applyAlignment="1">
      <alignment vertical="center" wrapText="1"/>
    </xf>
    <xf numFmtId="176" fontId="15" fillId="0" borderId="11" xfId="4" applyNumberFormat="1" applyFont="1" applyBorder="1" applyAlignment="1">
      <alignment vertical="center" wrapText="1"/>
    </xf>
    <xf numFmtId="176" fontId="15" fillId="0" borderId="19" xfId="4" applyNumberFormat="1" applyFont="1" applyBorder="1" applyAlignment="1">
      <alignment vertical="center" wrapText="1"/>
    </xf>
    <xf numFmtId="176" fontId="15" fillId="0" borderId="26" xfId="4" applyNumberFormat="1" applyFont="1" applyBorder="1" applyAlignment="1">
      <alignment vertical="center" wrapText="1"/>
    </xf>
    <xf numFmtId="176" fontId="15" fillId="0" borderId="18" xfId="4" applyNumberFormat="1" applyFont="1" applyBorder="1" applyAlignment="1">
      <alignment vertical="center" wrapText="1"/>
    </xf>
    <xf numFmtId="176" fontId="15" fillId="0" borderId="44" xfId="4" applyNumberFormat="1" applyFont="1" applyBorder="1" applyAlignment="1">
      <alignment vertical="center" wrapText="1"/>
    </xf>
    <xf numFmtId="176" fontId="16" fillId="0" borderId="21" xfId="4" applyNumberFormat="1" applyFont="1" applyBorder="1" applyAlignment="1">
      <alignment horizontal="right" vertical="center" wrapText="1"/>
    </xf>
    <xf numFmtId="176" fontId="16" fillId="0" borderId="9" xfId="4" applyNumberFormat="1" applyFont="1" applyBorder="1" applyAlignment="1">
      <alignment horizontal="right" vertical="center" wrapText="1"/>
    </xf>
    <xf numFmtId="176" fontId="16" fillId="0" borderId="23" xfId="4" applyNumberFormat="1" applyFont="1" applyBorder="1" applyAlignment="1">
      <alignment horizontal="right" vertical="center" wrapText="1"/>
    </xf>
    <xf numFmtId="176" fontId="15" fillId="0" borderId="21" xfId="4" applyNumberFormat="1" applyFont="1" applyBorder="1" applyAlignment="1">
      <alignment vertical="center" wrapText="1"/>
    </xf>
    <xf numFmtId="176" fontId="15" fillId="0" borderId="9" xfId="4" applyNumberFormat="1" applyFont="1" applyBorder="1" applyAlignment="1">
      <alignment vertical="center" wrapText="1"/>
    </xf>
    <xf numFmtId="176" fontId="15" fillId="0" borderId="10" xfId="4" applyNumberFormat="1" applyFont="1" applyBorder="1" applyAlignment="1">
      <alignment vertical="center" wrapText="1"/>
    </xf>
    <xf numFmtId="176" fontId="15" fillId="0" borderId="1" xfId="4" applyNumberFormat="1" applyFont="1" applyBorder="1" applyAlignment="1">
      <alignment vertical="center" wrapText="1"/>
    </xf>
    <xf numFmtId="176" fontId="15" fillId="0" borderId="4" xfId="4" applyNumberFormat="1" applyFont="1" applyBorder="1" applyAlignment="1">
      <alignment vertical="center" wrapText="1"/>
    </xf>
    <xf numFmtId="176" fontId="15" fillId="0" borderId="27" xfId="4" applyNumberFormat="1" applyFont="1" applyBorder="1" applyAlignment="1">
      <alignment vertical="center" wrapText="1"/>
    </xf>
    <xf numFmtId="176" fontId="15" fillId="0" borderId="2" xfId="4" applyNumberFormat="1" applyFont="1" applyBorder="1" applyAlignment="1">
      <alignment vertical="center" wrapText="1"/>
    </xf>
    <xf numFmtId="176" fontId="15" fillId="0" borderId="43" xfId="4" applyNumberFormat="1" applyFont="1" applyBorder="1" applyAlignment="1">
      <alignment vertical="center" wrapText="1"/>
    </xf>
    <xf numFmtId="176" fontId="16" fillId="0" borderId="10" xfId="4" applyNumberFormat="1" applyFont="1" applyBorder="1" applyAlignment="1">
      <alignment horizontal="right" vertical="center" wrapText="1"/>
    </xf>
    <xf numFmtId="176" fontId="16" fillId="0" borderId="1" xfId="4" applyNumberFormat="1" applyFont="1" applyBorder="1" applyAlignment="1">
      <alignment horizontal="right" vertical="center" wrapText="1"/>
    </xf>
    <xf numFmtId="176" fontId="16" fillId="0" borderId="27" xfId="4" applyNumberFormat="1" applyFont="1" applyBorder="1" applyAlignment="1">
      <alignment horizontal="right" vertical="center" wrapText="1"/>
    </xf>
    <xf numFmtId="0" fontId="15" fillId="0" borderId="47" xfId="2" applyFont="1" applyBorder="1" applyAlignment="1">
      <alignment horizontal="left" vertical="center" wrapText="1"/>
    </xf>
    <xf numFmtId="176" fontId="15" fillId="0" borderId="31" xfId="4" applyNumberFormat="1" applyFont="1" applyBorder="1" applyAlignment="1">
      <alignment vertical="center" wrapText="1"/>
    </xf>
    <xf numFmtId="176" fontId="15" fillId="0" borderId="32" xfId="4" applyNumberFormat="1" applyFont="1" applyBorder="1" applyAlignment="1">
      <alignment vertical="center" wrapText="1"/>
    </xf>
    <xf numFmtId="176" fontId="15" fillId="0" borderId="12" xfId="4" applyNumberFormat="1" applyFont="1" applyBorder="1" applyAlignment="1">
      <alignment vertical="center" wrapText="1"/>
    </xf>
    <xf numFmtId="176" fontId="15" fillId="0" borderId="29" xfId="4" applyNumberFormat="1" applyFont="1" applyBorder="1" applyAlignment="1">
      <alignment vertical="center" wrapText="1"/>
    </xf>
    <xf numFmtId="176" fontId="15" fillId="0" borderId="28" xfId="4" applyNumberFormat="1" applyFont="1" applyBorder="1" applyAlignment="1">
      <alignment vertical="center" wrapText="1"/>
    </xf>
    <xf numFmtId="176" fontId="15" fillId="0" borderId="15" xfId="4" applyNumberFormat="1" applyFont="1" applyBorder="1" applyAlignment="1">
      <alignment vertical="center" wrapText="1"/>
    </xf>
    <xf numFmtId="176" fontId="15" fillId="0" borderId="24" xfId="4" applyNumberFormat="1" applyFont="1" applyBorder="1" applyAlignment="1">
      <alignment vertical="center" wrapText="1"/>
    </xf>
    <xf numFmtId="176" fontId="15" fillId="0" borderId="46" xfId="4" applyNumberFormat="1" applyFont="1" applyBorder="1" applyAlignment="1">
      <alignment vertical="center" wrapText="1"/>
    </xf>
    <xf numFmtId="176" fontId="16" fillId="0" borderId="31" xfId="4" applyNumberFormat="1" applyFont="1" applyBorder="1" applyAlignment="1">
      <alignment horizontal="right" vertical="center" wrapText="1"/>
    </xf>
    <xf numFmtId="176" fontId="16" fillId="0" borderId="32" xfId="4" applyNumberFormat="1" applyFont="1" applyBorder="1" applyAlignment="1">
      <alignment horizontal="right" vertical="center" wrapText="1"/>
    </xf>
    <xf numFmtId="176" fontId="16" fillId="0" borderId="34" xfId="4" applyNumberFormat="1" applyFont="1" applyBorder="1" applyAlignment="1">
      <alignment horizontal="right" vertical="center" wrapText="1"/>
    </xf>
    <xf numFmtId="176" fontId="15" fillId="0" borderId="8" xfId="4" applyNumberFormat="1" applyFont="1" applyBorder="1" applyAlignment="1">
      <alignment vertical="center" wrapText="1"/>
    </xf>
    <xf numFmtId="176" fontId="15" fillId="0" borderId="23" xfId="4" applyNumberFormat="1" applyFont="1" applyBorder="1" applyAlignment="1">
      <alignment vertical="center" wrapText="1"/>
    </xf>
    <xf numFmtId="176" fontId="15" fillId="0" borderId="22" xfId="4" applyNumberFormat="1" applyFont="1" applyBorder="1" applyAlignment="1">
      <alignment vertical="center" wrapText="1"/>
    </xf>
    <xf numFmtId="176" fontId="15" fillId="0" borderId="40" xfId="4" applyNumberFormat="1" applyFont="1" applyBorder="1" applyAlignment="1">
      <alignment vertical="center" wrapText="1"/>
    </xf>
    <xf numFmtId="176" fontId="16" fillId="0" borderId="30" xfId="4" applyNumberFormat="1" applyFont="1" applyBorder="1" applyAlignment="1">
      <alignment horizontal="right" vertical="center" wrapText="1"/>
    </xf>
    <xf numFmtId="176" fontId="16" fillId="0" borderId="11" xfId="4" applyNumberFormat="1" applyFont="1" applyBorder="1" applyAlignment="1">
      <alignment horizontal="right" vertical="center" wrapText="1"/>
    </xf>
    <xf numFmtId="176" fontId="16" fillId="0" borderId="26" xfId="4" applyNumberFormat="1" applyFont="1" applyBorder="1" applyAlignment="1">
      <alignment horizontal="right" vertical="center" wrapText="1"/>
    </xf>
    <xf numFmtId="176" fontId="15" fillId="0" borderId="34" xfId="4" applyNumberFormat="1" applyFont="1" applyBorder="1" applyAlignment="1">
      <alignment vertical="center" wrapText="1"/>
    </xf>
    <xf numFmtId="176" fontId="15" fillId="0" borderId="33" xfId="4" applyNumberFormat="1" applyFont="1" applyBorder="1" applyAlignment="1">
      <alignment vertical="center" wrapText="1"/>
    </xf>
    <xf numFmtId="176" fontId="15" fillId="0" borderId="47" xfId="4" applyNumberFormat="1" applyFont="1" applyBorder="1" applyAlignment="1">
      <alignment vertical="center" wrapText="1"/>
    </xf>
    <xf numFmtId="0" fontId="11" fillId="2" borderId="0" xfId="0" applyFont="1" applyFill="1" applyAlignment="1"/>
    <xf numFmtId="0" fontId="11" fillId="2" borderId="0" xfId="0" applyFont="1" applyFill="1" applyAlignment="1">
      <alignment horizontal="center"/>
    </xf>
    <xf numFmtId="0" fontId="20" fillId="0" borderId="0" xfId="0" applyFont="1"/>
    <xf numFmtId="0" fontId="22" fillId="0" borderId="0" xfId="2" applyFont="1" applyAlignment="1">
      <alignment horizontal="left" vertical="center"/>
    </xf>
    <xf numFmtId="0" fontId="23" fillId="0" borderId="0" xfId="0" applyFont="1"/>
    <xf numFmtId="0" fontId="24" fillId="0" borderId="0" xfId="0" applyFont="1"/>
    <xf numFmtId="0" fontId="22" fillId="0" borderId="1" xfId="2" applyFont="1" applyBorder="1" applyAlignment="1">
      <alignment horizontal="center" vertical="center" wrapText="1"/>
    </xf>
    <xf numFmtId="0" fontId="8" fillId="2" borderId="0" xfId="0" applyFont="1" applyFill="1" applyAlignment="1">
      <alignment horizontal="left"/>
    </xf>
    <xf numFmtId="0" fontId="23" fillId="0" borderId="0" xfId="0" applyFont="1" applyAlignment="1">
      <alignment horizontal="left"/>
    </xf>
    <xf numFmtId="0" fontId="18" fillId="0" borderId="0" xfId="0" applyFont="1" applyAlignment="1">
      <alignment horizontal="left"/>
    </xf>
    <xf numFmtId="0" fontId="23" fillId="0" borderId="0" xfId="0" applyFont="1" applyAlignment="1"/>
    <xf numFmtId="0" fontId="18" fillId="0" borderId="0" xfId="0" applyFont="1" applyAlignment="1"/>
    <xf numFmtId="0" fontId="27" fillId="0" borderId="1" xfId="0" applyFont="1" applyBorder="1" applyAlignment="1">
      <alignment vertical="center" wrapText="1"/>
    </xf>
    <xf numFmtId="0" fontId="24" fillId="0" borderId="0" xfId="2" applyFont="1">
      <alignment vertical="center"/>
    </xf>
    <xf numFmtId="0" fontId="23" fillId="0" borderId="0" xfId="2" applyFont="1" applyAlignment="1">
      <alignment horizontal="left" vertical="center"/>
    </xf>
    <xf numFmtId="0" fontId="23" fillId="0" borderId="0" xfId="2" applyFont="1" applyAlignment="1">
      <alignment vertical="center"/>
    </xf>
    <xf numFmtId="0" fontId="25" fillId="0" borderId="1" xfId="2" applyFont="1" applyBorder="1" applyAlignment="1">
      <alignment horizontal="center" vertical="center" wrapText="1"/>
    </xf>
    <xf numFmtId="0" fontId="25" fillId="0" borderId="1" xfId="2" applyFont="1" applyBorder="1" applyAlignment="1">
      <alignment horizontal="center" vertical="center"/>
    </xf>
    <xf numFmtId="0" fontId="25" fillId="2" borderId="1" xfId="4" applyNumberFormat="1" applyFont="1" applyFill="1" applyBorder="1" applyAlignment="1">
      <alignment horizontal="center" vertical="center" wrapText="1"/>
    </xf>
    <xf numFmtId="0" fontId="23" fillId="0" borderId="1" xfId="0" applyFont="1" applyBorder="1" applyAlignment="1">
      <alignment vertical="top" wrapText="1"/>
    </xf>
    <xf numFmtId="0" fontId="23" fillId="2" borderId="1" xfId="4" applyNumberFormat="1" applyFont="1" applyFill="1" applyBorder="1" applyAlignment="1">
      <alignment horizontal="left" vertical="top" wrapText="1"/>
    </xf>
    <xf numFmtId="0" fontId="23" fillId="2" borderId="1" xfId="4" applyNumberFormat="1" applyFont="1" applyFill="1" applyBorder="1" applyAlignment="1">
      <alignment vertical="top" wrapText="1"/>
    </xf>
    <xf numFmtId="0" fontId="25" fillId="2" borderId="5" xfId="4" applyNumberFormat="1" applyFont="1" applyFill="1" applyBorder="1" applyAlignment="1">
      <alignment horizontal="center" vertical="center" wrapText="1"/>
    </xf>
    <xf numFmtId="0" fontId="23" fillId="2" borderId="5" xfId="4" applyNumberFormat="1" applyFont="1" applyFill="1" applyBorder="1" applyAlignment="1">
      <alignment vertical="top" wrapText="1"/>
    </xf>
    <xf numFmtId="0" fontId="23" fillId="2" borderId="1" xfId="4" applyNumberFormat="1" applyFont="1" applyFill="1" applyBorder="1" applyAlignment="1">
      <alignment horizontal="left" vertical="center" wrapText="1"/>
    </xf>
    <xf numFmtId="0" fontId="23" fillId="2" borderId="2" xfId="4" applyNumberFormat="1" applyFont="1" applyFill="1" applyBorder="1" applyAlignment="1">
      <alignment vertical="top" wrapText="1"/>
    </xf>
    <xf numFmtId="0" fontId="23" fillId="2" borderId="2" xfId="4" applyNumberFormat="1" applyFont="1" applyFill="1" applyBorder="1" applyAlignment="1">
      <alignment horizontal="left" vertical="top" wrapText="1"/>
    </xf>
    <xf numFmtId="0" fontId="25" fillId="2" borderId="63" xfId="4" applyNumberFormat="1" applyFont="1" applyFill="1" applyBorder="1" applyAlignment="1">
      <alignment horizontal="center" vertical="center" wrapText="1"/>
    </xf>
    <xf numFmtId="0" fontId="23" fillId="2" borderId="63" xfId="4" applyNumberFormat="1" applyFont="1" applyFill="1" applyBorder="1" applyAlignment="1">
      <alignment vertical="top" wrapText="1"/>
    </xf>
    <xf numFmtId="0" fontId="25" fillId="2" borderId="11" xfId="4" applyNumberFormat="1" applyFont="1" applyFill="1" applyBorder="1" applyAlignment="1">
      <alignment horizontal="center" vertical="center" wrapText="1"/>
    </xf>
    <xf numFmtId="0" fontId="23" fillId="2" borderId="11" xfId="4" applyNumberFormat="1" applyFont="1" applyFill="1" applyBorder="1" applyAlignment="1">
      <alignment horizontal="left" vertical="top" wrapText="1"/>
    </xf>
    <xf numFmtId="0" fontId="25" fillId="0" borderId="2" xfId="2" applyFont="1" applyBorder="1" applyAlignment="1">
      <alignment horizontal="center" vertical="center"/>
    </xf>
    <xf numFmtId="0" fontId="23" fillId="2" borderId="5" xfId="4" applyNumberFormat="1" applyFont="1" applyFill="1" applyBorder="1" applyAlignment="1">
      <alignment horizontal="left" vertical="top" wrapText="1"/>
    </xf>
    <xf numFmtId="0" fontId="25" fillId="2" borderId="4" xfId="4" applyNumberFormat="1" applyFont="1" applyFill="1" applyBorder="1" applyAlignment="1">
      <alignment horizontal="center" vertical="center" wrapText="1"/>
    </xf>
    <xf numFmtId="0" fontId="23" fillId="2" borderId="63" xfId="4" applyNumberFormat="1" applyFont="1" applyFill="1" applyBorder="1" applyAlignment="1">
      <alignment horizontal="left" vertical="top" wrapText="1"/>
    </xf>
    <xf numFmtId="0" fontId="0" fillId="0" borderId="0" xfId="0" applyFont="1"/>
    <xf numFmtId="0" fontId="15" fillId="0" borderId="56" xfId="4" applyNumberFormat="1" applyFont="1" applyBorder="1" applyAlignment="1">
      <alignment horizontal="center" vertical="center" wrapText="1"/>
    </xf>
    <xf numFmtId="0" fontId="15" fillId="0" borderId="55" xfId="4" applyNumberFormat="1" applyFont="1" applyBorder="1" applyAlignment="1">
      <alignment horizontal="center" vertical="center" wrapText="1"/>
    </xf>
    <xf numFmtId="0" fontId="15" fillId="0" borderId="57" xfId="4" applyNumberFormat="1" applyFont="1" applyBorder="1" applyAlignment="1">
      <alignment horizontal="center" vertical="center" wrapText="1"/>
    </xf>
    <xf numFmtId="0" fontId="15" fillId="0" borderId="54" xfId="2" applyNumberFormat="1" applyFont="1" applyBorder="1" applyAlignment="1">
      <alignment horizontal="center" vertical="center" wrapText="1"/>
    </xf>
    <xf numFmtId="0" fontId="15" fillId="0" borderId="55" xfId="2" applyNumberFormat="1" applyFont="1" applyBorder="1" applyAlignment="1">
      <alignment horizontal="center" vertical="center" wrapText="1"/>
    </xf>
    <xf numFmtId="0" fontId="15" fillId="0" borderId="56" xfId="2" applyNumberFormat="1" applyFont="1" applyBorder="1" applyAlignment="1">
      <alignment horizontal="center" vertical="center" wrapText="1"/>
    </xf>
    <xf numFmtId="0" fontId="15" fillId="0" borderId="50" xfId="2" applyNumberFormat="1" applyFont="1" applyBorder="1" applyAlignment="1">
      <alignment horizontal="center" vertical="center" wrapText="1"/>
    </xf>
    <xf numFmtId="0" fontId="15" fillId="0" borderId="57" xfId="2" applyNumberFormat="1" applyFont="1" applyBorder="1" applyAlignment="1">
      <alignment horizontal="center" vertical="center" wrapText="1"/>
    </xf>
    <xf numFmtId="0" fontId="15" fillId="0" borderId="25" xfId="2" applyNumberFormat="1" applyFont="1" applyBorder="1" applyAlignment="1">
      <alignment horizontal="center" vertical="center"/>
    </xf>
    <xf numFmtId="0" fontId="7" fillId="2" borderId="0" xfId="0" applyFont="1" applyFill="1"/>
    <xf numFmtId="176" fontId="7" fillId="2" borderId="0" xfId="0" applyNumberFormat="1" applyFont="1" applyFill="1" applyBorder="1" applyAlignment="1">
      <alignment horizontal="center" vertical="center" shrinkToFit="1"/>
    </xf>
    <xf numFmtId="0" fontId="5" fillId="2" borderId="0" xfId="0" applyFont="1" applyFill="1" applyBorder="1" applyAlignment="1">
      <alignment horizontal="left" vertical="top" wrapText="1"/>
    </xf>
    <xf numFmtId="0" fontId="7" fillId="0" borderId="0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23" fillId="0" borderId="5" xfId="0" applyFont="1" applyFill="1" applyBorder="1" applyAlignment="1">
      <alignment vertical="top" wrapText="1"/>
    </xf>
    <xf numFmtId="0" fontId="23" fillId="0" borderId="63" xfId="4" applyNumberFormat="1" applyFont="1" applyFill="1" applyBorder="1" applyAlignment="1">
      <alignment vertical="top" wrapText="1"/>
    </xf>
    <xf numFmtId="0" fontId="23" fillId="0" borderId="2" xfId="4" applyNumberFormat="1" applyFont="1" applyFill="1" applyBorder="1" applyAlignment="1">
      <alignment horizontal="left" vertical="top" wrapText="1"/>
    </xf>
    <xf numFmtId="0" fontId="23" fillId="0" borderId="11" xfId="4" applyNumberFormat="1" applyFont="1" applyFill="1" applyBorder="1" applyAlignment="1">
      <alignment horizontal="left" vertical="top" wrapText="1"/>
    </xf>
    <xf numFmtId="0" fontId="23" fillId="0" borderId="1" xfId="4" applyNumberFormat="1" applyFont="1" applyFill="1" applyBorder="1" applyAlignment="1">
      <alignment horizontal="left" vertical="top" wrapText="1"/>
    </xf>
    <xf numFmtId="0" fontId="23" fillId="0" borderId="1" xfId="4" applyNumberFormat="1" applyFont="1" applyFill="1" applyBorder="1" applyAlignment="1">
      <alignment vertical="top" wrapText="1"/>
    </xf>
    <xf numFmtId="0" fontId="23" fillId="0" borderId="63" xfId="0" applyFont="1" applyBorder="1" applyAlignment="1"/>
    <xf numFmtId="0" fontId="23" fillId="0" borderId="1" xfId="0" applyFont="1" applyBorder="1" applyAlignment="1">
      <alignment vertical="center" wrapText="1"/>
    </xf>
    <xf numFmtId="0" fontId="23" fillId="0" borderId="4" xfId="0" applyFont="1" applyBorder="1" applyAlignment="1">
      <alignment vertical="center" wrapText="1"/>
    </xf>
    <xf numFmtId="0" fontId="25" fillId="0" borderId="63" xfId="0" applyFont="1" applyBorder="1"/>
    <xf numFmtId="0" fontId="13" fillId="0" borderId="67" xfId="2" applyFont="1" applyBorder="1">
      <alignment vertical="center"/>
    </xf>
    <xf numFmtId="0" fontId="13" fillId="0" borderId="65" xfId="2" applyFont="1" applyBorder="1">
      <alignment vertical="center"/>
    </xf>
    <xf numFmtId="0" fontId="13" fillId="0" borderId="66" xfId="2" applyFont="1" applyBorder="1">
      <alignment vertical="center"/>
    </xf>
    <xf numFmtId="0" fontId="13" fillId="0" borderId="71" xfId="2" applyFont="1" applyBorder="1">
      <alignment vertical="center"/>
    </xf>
    <xf numFmtId="0" fontId="13" fillId="0" borderId="69" xfId="2" applyFont="1" applyBorder="1">
      <alignment vertical="center"/>
    </xf>
    <xf numFmtId="0" fontId="17" fillId="0" borderId="69" xfId="2" applyFont="1" applyBorder="1">
      <alignment vertical="center"/>
    </xf>
    <xf numFmtId="0" fontId="13" fillId="0" borderId="70" xfId="2" applyFont="1" applyBorder="1">
      <alignment vertical="center"/>
    </xf>
    <xf numFmtId="0" fontId="19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left"/>
    </xf>
    <xf numFmtId="0" fontId="7" fillId="2" borderId="0" xfId="0" applyFont="1" applyFill="1" applyAlignment="1">
      <alignment horizontal="left"/>
    </xf>
    <xf numFmtId="0" fontId="7" fillId="2" borderId="0" xfId="0" applyFont="1" applyFill="1" applyBorder="1"/>
    <xf numFmtId="0" fontId="28" fillId="0" borderId="0" xfId="0" applyFont="1" applyAlignment="1">
      <alignment horizontal="left"/>
    </xf>
    <xf numFmtId="0" fontId="28" fillId="0" borderId="0" xfId="0" applyFont="1" applyBorder="1" applyAlignment="1">
      <alignment horizontal="left"/>
    </xf>
    <xf numFmtId="0" fontId="28" fillId="2" borderId="0" xfId="0" applyFont="1" applyFill="1"/>
    <xf numFmtId="0" fontId="29" fillId="2" borderId="0" xfId="0" applyFont="1" applyFill="1" applyBorder="1"/>
    <xf numFmtId="0" fontId="32" fillId="0" borderId="0" xfId="0" applyFont="1" applyAlignment="1">
      <alignment vertical="top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 applyBorder="1" applyAlignment="1">
      <alignment horizontal="left" vertical="center" wrapText="1"/>
    </xf>
    <xf numFmtId="0" fontId="25" fillId="0" borderId="1" xfId="2" applyFont="1" applyBorder="1" applyAlignment="1">
      <alignment horizontal="center" vertical="center" wrapText="1"/>
    </xf>
    <xf numFmtId="0" fontId="25" fillId="0" borderId="11" xfId="2" applyFont="1" applyBorder="1" applyAlignment="1">
      <alignment horizontal="center" vertical="center" wrapText="1"/>
    </xf>
    <xf numFmtId="0" fontId="31" fillId="2" borderId="0" xfId="0" applyFont="1" applyFill="1" applyAlignment="1">
      <alignment vertical="center"/>
    </xf>
    <xf numFmtId="0" fontId="8" fillId="2" borderId="86" xfId="0" applyFont="1" applyFill="1" applyBorder="1"/>
    <xf numFmtId="0" fontId="11" fillId="2" borderId="86" xfId="0" applyFont="1" applyFill="1" applyBorder="1" applyAlignment="1"/>
    <xf numFmtId="0" fontId="30" fillId="2" borderId="0" xfId="0" applyFont="1" applyFill="1" applyBorder="1" applyAlignment="1">
      <alignment horizontal="center" vertical="center"/>
    </xf>
    <xf numFmtId="176" fontId="28" fillId="2" borderId="0" xfId="0" applyNumberFormat="1" applyFont="1" applyFill="1" applyBorder="1" applyAlignment="1">
      <alignment horizontal="center" vertical="center" shrinkToFit="1"/>
    </xf>
    <xf numFmtId="0" fontId="34" fillId="2" borderId="0" xfId="0" applyFont="1" applyFill="1" applyBorder="1" applyAlignment="1">
      <alignment horizontal="center" vertical="center"/>
    </xf>
    <xf numFmtId="0" fontId="19" fillId="2" borderId="0" xfId="0" applyFont="1" applyFill="1" applyBorder="1" applyAlignment="1">
      <alignment horizontal="left" vertical="center" wrapText="1"/>
    </xf>
    <xf numFmtId="176" fontId="29" fillId="2" borderId="0" xfId="0" applyNumberFormat="1" applyFont="1" applyFill="1" applyBorder="1" applyAlignment="1">
      <alignment vertical="top" wrapText="1"/>
    </xf>
    <xf numFmtId="0" fontId="8" fillId="0" borderId="0" xfId="0" applyFont="1" applyFill="1"/>
    <xf numFmtId="0" fontId="7" fillId="0" borderId="0" xfId="0" applyFont="1" applyFill="1" applyBorder="1" applyAlignment="1">
      <alignment horizontal="center" vertical="center" wrapText="1"/>
    </xf>
    <xf numFmtId="0" fontId="22" fillId="0" borderId="10" xfId="2" applyFont="1" applyBorder="1" applyAlignment="1">
      <alignment horizontal="center" vertical="center" wrapText="1"/>
    </xf>
    <xf numFmtId="0" fontId="25" fillId="0" borderId="27" xfId="2" applyFont="1" applyBorder="1" applyAlignment="1">
      <alignment horizontal="center" vertical="center"/>
    </xf>
    <xf numFmtId="0" fontId="22" fillId="0" borderId="31" xfId="2" applyFont="1" applyBorder="1" applyAlignment="1">
      <alignment horizontal="center" vertical="center" wrapText="1"/>
    </xf>
    <xf numFmtId="0" fontId="25" fillId="0" borderId="32" xfId="2" applyFont="1" applyBorder="1" applyAlignment="1">
      <alignment horizontal="center" vertical="center" wrapText="1"/>
    </xf>
    <xf numFmtId="0" fontId="25" fillId="0" borderId="34" xfId="2" applyFont="1" applyBorder="1" applyAlignment="1">
      <alignment horizontal="center" vertical="center"/>
    </xf>
    <xf numFmtId="0" fontId="22" fillId="0" borderId="30" xfId="2" applyFont="1" applyBorder="1" applyAlignment="1">
      <alignment horizontal="center" vertical="center" wrapText="1"/>
    </xf>
    <xf numFmtId="0" fontId="25" fillId="0" borderId="26" xfId="2" applyFont="1" applyBorder="1" applyAlignment="1">
      <alignment horizontal="center" vertical="center"/>
    </xf>
    <xf numFmtId="0" fontId="25" fillId="0" borderId="90" xfId="2" applyFont="1" applyBorder="1" applyAlignment="1">
      <alignment horizontal="center" vertical="center"/>
    </xf>
    <xf numFmtId="0" fontId="25" fillId="0" borderId="91" xfId="2" applyFont="1" applyBorder="1" applyAlignment="1">
      <alignment horizontal="center" vertical="center"/>
    </xf>
    <xf numFmtId="0" fontId="25" fillId="2" borderId="91" xfId="4" applyNumberFormat="1" applyFont="1" applyFill="1" applyBorder="1" applyAlignment="1">
      <alignment horizontal="center" vertical="center" wrapText="1"/>
    </xf>
    <xf numFmtId="0" fontId="25" fillId="2" borderId="92" xfId="4" applyNumberFormat="1" applyFont="1" applyFill="1" applyBorder="1" applyAlignment="1">
      <alignment horizontal="center" vertical="center" wrapText="1"/>
    </xf>
    <xf numFmtId="0" fontId="30" fillId="2" borderId="5" xfId="0" applyFont="1" applyFill="1" applyBorder="1" applyAlignment="1">
      <alignment horizontal="center" vertical="center"/>
    </xf>
    <xf numFmtId="0" fontId="30" fillId="2" borderId="11" xfId="0" applyFont="1" applyFill="1" applyBorder="1" applyAlignment="1">
      <alignment horizontal="center" vertical="center"/>
    </xf>
    <xf numFmtId="0" fontId="32" fillId="4" borderId="51" xfId="0" applyFont="1" applyFill="1" applyBorder="1" applyAlignment="1" applyProtection="1">
      <alignment horizontal="center" vertical="center" shrinkToFit="1"/>
      <protection locked="0"/>
    </xf>
    <xf numFmtId="0" fontId="32" fillId="4" borderId="36" xfId="0" applyFont="1" applyFill="1" applyBorder="1" applyAlignment="1" applyProtection="1">
      <alignment horizontal="center" vertical="center" shrinkToFit="1"/>
      <protection locked="0"/>
    </xf>
    <xf numFmtId="0" fontId="32" fillId="4" borderId="14" xfId="0" applyFont="1" applyFill="1" applyBorder="1" applyAlignment="1" applyProtection="1">
      <alignment horizontal="center" vertical="center" shrinkToFit="1"/>
      <protection locked="0"/>
    </xf>
    <xf numFmtId="0" fontId="32" fillId="4" borderId="45" xfId="0" applyFont="1" applyFill="1" applyBorder="1" applyAlignment="1" applyProtection="1">
      <alignment horizontal="center" vertical="center" shrinkToFit="1"/>
      <protection locked="0"/>
    </xf>
    <xf numFmtId="0" fontId="32" fillId="5" borderId="35" xfId="0" applyFont="1" applyFill="1" applyBorder="1" applyAlignment="1" applyProtection="1">
      <alignment horizontal="center" vertical="center" shrinkToFit="1"/>
      <protection locked="0"/>
    </xf>
    <xf numFmtId="0" fontId="32" fillId="5" borderId="51" xfId="0" applyFont="1" applyFill="1" applyBorder="1" applyAlignment="1" applyProtection="1">
      <alignment horizontal="center" vertical="center" shrinkToFit="1"/>
      <protection locked="0"/>
    </xf>
    <xf numFmtId="0" fontId="32" fillId="5" borderId="36" xfId="0" applyFont="1" applyFill="1" applyBorder="1" applyAlignment="1" applyProtection="1">
      <alignment horizontal="center" vertical="center" shrinkToFit="1"/>
      <protection locked="0"/>
    </xf>
    <xf numFmtId="0" fontId="32" fillId="5" borderId="44" xfId="0" applyFont="1" applyFill="1" applyBorder="1" applyAlignment="1" applyProtection="1">
      <alignment horizontal="center" vertical="center" shrinkToFit="1"/>
      <protection locked="0"/>
    </xf>
    <xf numFmtId="0" fontId="32" fillId="5" borderId="14" xfId="0" applyFont="1" applyFill="1" applyBorder="1" applyAlignment="1" applyProtection="1">
      <alignment horizontal="center" vertical="center" shrinkToFit="1"/>
      <protection locked="0"/>
    </xf>
    <xf numFmtId="0" fontId="32" fillId="5" borderId="45" xfId="0" applyFont="1" applyFill="1" applyBorder="1" applyAlignment="1" applyProtection="1">
      <alignment horizontal="center" vertical="center" shrinkToFit="1"/>
      <protection locked="0"/>
    </xf>
    <xf numFmtId="0" fontId="32" fillId="6" borderId="35" xfId="0" applyFont="1" applyFill="1" applyBorder="1" applyAlignment="1" applyProtection="1">
      <alignment horizontal="center" vertical="center" shrinkToFit="1"/>
      <protection locked="0"/>
    </xf>
    <xf numFmtId="0" fontId="32" fillId="6" borderId="51" xfId="0" applyFont="1" applyFill="1" applyBorder="1" applyAlignment="1" applyProtection="1">
      <alignment horizontal="center" vertical="center" shrinkToFit="1"/>
      <protection locked="0"/>
    </xf>
    <xf numFmtId="0" fontId="32" fillId="6" borderId="36" xfId="0" applyFont="1" applyFill="1" applyBorder="1" applyAlignment="1" applyProtection="1">
      <alignment horizontal="center" vertical="center" shrinkToFit="1"/>
      <protection locked="0"/>
    </xf>
    <xf numFmtId="0" fontId="32" fillId="6" borderId="44" xfId="0" applyFont="1" applyFill="1" applyBorder="1" applyAlignment="1" applyProtection="1">
      <alignment horizontal="center" vertical="center" shrinkToFit="1"/>
      <protection locked="0"/>
    </xf>
    <xf numFmtId="0" fontId="32" fillId="6" borderId="14" xfId="0" applyFont="1" applyFill="1" applyBorder="1" applyAlignment="1" applyProtection="1">
      <alignment horizontal="center" vertical="center" shrinkToFit="1"/>
      <protection locked="0"/>
    </xf>
    <xf numFmtId="0" fontId="32" fillId="6" borderId="45" xfId="0" applyFont="1" applyFill="1" applyBorder="1" applyAlignment="1" applyProtection="1">
      <alignment horizontal="center" vertical="center" shrinkToFit="1"/>
      <protection locked="0"/>
    </xf>
    <xf numFmtId="0" fontId="28" fillId="2" borderId="24" xfId="0" applyFont="1" applyFill="1" applyBorder="1" applyAlignment="1">
      <alignment horizontal="center" vertical="center"/>
    </xf>
    <xf numFmtId="0" fontId="28" fillId="2" borderId="16" xfId="0" applyFont="1" applyFill="1" applyBorder="1" applyAlignment="1">
      <alignment horizontal="center" vertical="center"/>
    </xf>
    <xf numFmtId="0" fontId="28" fillId="2" borderId="17" xfId="0" applyFont="1" applyFill="1" applyBorder="1" applyAlignment="1">
      <alignment horizontal="center" vertical="center"/>
    </xf>
    <xf numFmtId="0" fontId="28" fillId="2" borderId="44" xfId="0" applyFont="1" applyFill="1" applyBorder="1" applyAlignment="1">
      <alignment horizontal="center" vertical="center"/>
    </xf>
    <xf numFmtId="0" fontId="28" fillId="2" borderId="14" xfId="0" applyFont="1" applyFill="1" applyBorder="1" applyAlignment="1">
      <alignment horizontal="center" vertical="center"/>
    </xf>
    <xf numFmtId="0" fontId="28" fillId="2" borderId="19" xfId="0" applyFont="1" applyFill="1" applyBorder="1" applyAlignment="1">
      <alignment horizontal="center" vertical="center"/>
    </xf>
    <xf numFmtId="0" fontId="30" fillId="2" borderId="20" xfId="0" applyFont="1" applyFill="1" applyBorder="1" applyAlignment="1">
      <alignment horizontal="center" vertical="center"/>
    </xf>
    <xf numFmtId="0" fontId="34" fillId="2" borderId="85" xfId="0" applyFont="1" applyFill="1" applyBorder="1" applyAlignment="1">
      <alignment horizontal="center" vertical="center"/>
    </xf>
    <xf numFmtId="0" fontId="34" fillId="2" borderId="7" xfId="0" applyFont="1" applyFill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28" fillId="3" borderId="80" xfId="0" applyFont="1" applyFill="1" applyBorder="1" applyAlignment="1">
      <alignment horizontal="center" vertical="center" shrinkToFit="1"/>
    </xf>
    <xf numFmtId="0" fontId="28" fillId="3" borderId="81" xfId="0" applyFont="1" applyFill="1" applyBorder="1" applyAlignment="1">
      <alignment horizontal="center" vertical="center" shrinkToFit="1"/>
    </xf>
    <xf numFmtId="0" fontId="28" fillId="3" borderId="82" xfId="0" applyFont="1" applyFill="1" applyBorder="1" applyAlignment="1">
      <alignment horizontal="center" vertical="center" shrinkToFit="1"/>
    </xf>
    <xf numFmtId="176" fontId="28" fillId="2" borderId="77" xfId="0" applyNumberFormat="1" applyFont="1" applyFill="1" applyBorder="1" applyAlignment="1">
      <alignment horizontal="center" vertical="center" shrinkToFit="1"/>
    </xf>
    <xf numFmtId="176" fontId="28" fillId="2" borderId="78" xfId="0" applyNumberFormat="1" applyFont="1" applyFill="1" applyBorder="1" applyAlignment="1">
      <alignment horizontal="center" vertical="center" shrinkToFit="1"/>
    </xf>
    <xf numFmtId="176" fontId="28" fillId="2" borderId="79" xfId="0" applyNumberFormat="1" applyFont="1" applyFill="1" applyBorder="1" applyAlignment="1">
      <alignment horizontal="center" vertical="center" shrinkToFit="1"/>
    </xf>
    <xf numFmtId="0" fontId="7" fillId="2" borderId="15" xfId="0" applyFont="1" applyFill="1" applyBorder="1" applyAlignment="1">
      <alignment horizontal="left" vertical="center" wrapText="1"/>
    </xf>
    <xf numFmtId="0" fontId="7" fillId="2" borderId="16" xfId="0" applyFont="1" applyFill="1" applyBorder="1" applyAlignment="1">
      <alignment horizontal="left" vertical="center" wrapText="1"/>
    </xf>
    <xf numFmtId="0" fontId="7" fillId="2" borderId="17" xfId="0" applyFont="1" applyFill="1" applyBorder="1" applyAlignment="1">
      <alignment horizontal="left" vertical="center" wrapText="1"/>
    </xf>
    <xf numFmtId="0" fontId="7" fillId="2" borderId="6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left" vertical="center" wrapText="1"/>
    </xf>
    <xf numFmtId="0" fontId="7" fillId="2" borderId="18" xfId="0" applyFont="1" applyFill="1" applyBorder="1" applyAlignment="1">
      <alignment horizontal="left" vertical="center" wrapText="1"/>
    </xf>
    <xf numFmtId="0" fontId="7" fillId="2" borderId="14" xfId="0" applyFont="1" applyFill="1" applyBorder="1" applyAlignment="1">
      <alignment horizontal="left" vertical="center" wrapText="1"/>
    </xf>
    <xf numFmtId="0" fontId="7" fillId="2" borderId="19" xfId="0" applyFont="1" applyFill="1" applyBorder="1" applyAlignment="1">
      <alignment horizontal="left" vertical="center" wrapText="1"/>
    </xf>
    <xf numFmtId="0" fontId="7" fillId="8" borderId="15" xfId="0" applyFont="1" applyFill="1" applyBorder="1" applyAlignment="1">
      <alignment horizontal="center" vertical="center" wrapText="1"/>
    </xf>
    <xf numFmtId="0" fontId="7" fillId="8" borderId="16" xfId="0" applyFont="1" applyFill="1" applyBorder="1" applyAlignment="1">
      <alignment horizontal="center" vertical="center" wrapText="1"/>
    </xf>
    <xf numFmtId="0" fontId="7" fillId="8" borderId="17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0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18" xfId="0" applyFont="1" applyFill="1" applyBorder="1" applyAlignment="1">
      <alignment horizontal="center" vertical="center" wrapText="1"/>
    </xf>
    <xf numFmtId="0" fontId="7" fillId="8" borderId="14" xfId="0" applyFont="1" applyFill="1" applyBorder="1" applyAlignment="1">
      <alignment horizontal="center" vertical="center" wrapText="1"/>
    </xf>
    <xf numFmtId="0" fontId="7" fillId="8" borderId="19" xfId="0" applyFont="1" applyFill="1" applyBorder="1" applyAlignment="1">
      <alignment horizontal="center" vertical="center" wrapText="1"/>
    </xf>
    <xf numFmtId="176" fontId="28" fillId="2" borderId="43" xfId="0" applyNumberFormat="1" applyFont="1" applyFill="1" applyBorder="1" applyAlignment="1">
      <alignment horizontal="center" vertical="center"/>
    </xf>
    <xf numFmtId="176" fontId="28" fillId="2" borderId="3" xfId="0" applyNumberFormat="1" applyFont="1" applyFill="1" applyBorder="1" applyAlignment="1">
      <alignment horizontal="center" vertical="center"/>
    </xf>
    <xf numFmtId="176" fontId="28" fillId="2" borderId="4" xfId="0" applyNumberFormat="1" applyFont="1" applyFill="1" applyBorder="1" applyAlignment="1">
      <alignment horizontal="center" vertical="center"/>
    </xf>
    <xf numFmtId="0" fontId="30" fillId="3" borderId="1" xfId="0" applyFont="1" applyFill="1" applyBorder="1" applyAlignment="1">
      <alignment horizontal="center" vertical="center" textRotation="255"/>
    </xf>
    <xf numFmtId="0" fontId="28" fillId="3" borderId="74" xfId="0" applyFont="1" applyFill="1" applyBorder="1" applyAlignment="1">
      <alignment horizontal="center" vertical="center" shrinkToFit="1"/>
    </xf>
    <xf numFmtId="0" fontId="28" fillId="3" borderId="75" xfId="0" applyFont="1" applyFill="1" applyBorder="1" applyAlignment="1">
      <alignment horizontal="center" vertical="center" shrinkToFit="1"/>
    </xf>
    <xf numFmtId="0" fontId="28" fillId="3" borderId="76" xfId="0" applyFont="1" applyFill="1" applyBorder="1" applyAlignment="1">
      <alignment horizontal="center" vertical="center" shrinkToFit="1"/>
    </xf>
    <xf numFmtId="176" fontId="28" fillId="2" borderId="12" xfId="0" applyNumberFormat="1" applyFont="1" applyFill="1" applyBorder="1" applyAlignment="1" applyProtection="1">
      <alignment horizontal="center" vertical="center"/>
      <protection locked="0"/>
    </xf>
    <xf numFmtId="176" fontId="28" fillId="2" borderId="32" xfId="0" applyNumberFormat="1" applyFont="1" applyFill="1" applyBorder="1" applyAlignment="1" applyProtection="1">
      <alignment horizontal="center" vertical="center"/>
      <protection locked="0"/>
    </xf>
    <xf numFmtId="176" fontId="28" fillId="2" borderId="34" xfId="0" applyNumberFormat="1" applyFont="1" applyFill="1" applyBorder="1" applyAlignment="1" applyProtection="1">
      <alignment horizontal="center" vertical="center"/>
      <protection locked="0"/>
    </xf>
    <xf numFmtId="176" fontId="28" fillId="2" borderId="31" xfId="0" applyNumberFormat="1" applyFont="1" applyFill="1" applyBorder="1" applyAlignment="1" applyProtection="1">
      <alignment horizontal="center" vertical="center"/>
      <protection locked="0"/>
    </xf>
    <xf numFmtId="0" fontId="19" fillId="2" borderId="1" xfId="0" applyFont="1" applyFill="1" applyBorder="1" applyAlignment="1">
      <alignment horizontal="left" vertical="center" wrapText="1"/>
    </xf>
    <xf numFmtId="0" fontId="33" fillId="2" borderId="0" xfId="0" applyFont="1" applyFill="1" applyAlignment="1">
      <alignment horizontal="center" vertical="center" wrapText="1"/>
    </xf>
    <xf numFmtId="0" fontId="26" fillId="3" borderId="60" xfId="0" applyFont="1" applyFill="1" applyBorder="1" applyAlignment="1">
      <alignment horizontal="center" vertical="center"/>
    </xf>
    <xf numFmtId="0" fontId="26" fillId="3" borderId="61" xfId="0" applyFont="1" applyFill="1" applyBorder="1" applyAlignment="1">
      <alignment horizontal="center" vertical="center"/>
    </xf>
    <xf numFmtId="0" fontId="26" fillId="3" borderId="62" xfId="0" applyFont="1" applyFill="1" applyBorder="1" applyAlignment="1">
      <alignment horizontal="center" vertical="center"/>
    </xf>
    <xf numFmtId="0" fontId="28" fillId="3" borderId="15" xfId="0" applyFont="1" applyFill="1" applyBorder="1" applyAlignment="1">
      <alignment horizontal="center" vertical="center"/>
    </xf>
    <xf numFmtId="0" fontId="28" fillId="3" borderId="16" xfId="0" applyFont="1" applyFill="1" applyBorder="1" applyAlignment="1">
      <alignment horizontal="center" vertical="center"/>
    </xf>
    <xf numFmtId="0" fontId="28" fillId="3" borderId="17" xfId="0" applyFont="1" applyFill="1" applyBorder="1" applyAlignment="1">
      <alignment horizontal="center" vertical="center"/>
    </xf>
    <xf numFmtId="0" fontId="28" fillId="3" borderId="5" xfId="0" applyFont="1" applyFill="1" applyBorder="1" applyAlignment="1">
      <alignment horizontal="center" vertical="center" wrapText="1"/>
    </xf>
    <xf numFmtId="0" fontId="28" fillId="7" borderId="35" xfId="0" applyFont="1" applyFill="1" applyBorder="1" applyAlignment="1">
      <alignment horizontal="center" vertical="center" wrapText="1"/>
    </xf>
    <xf numFmtId="0" fontId="28" fillId="7" borderId="51" xfId="0" applyFont="1" applyFill="1" applyBorder="1" applyAlignment="1">
      <alignment horizontal="center" vertical="center" wrapText="1"/>
    </xf>
    <xf numFmtId="0" fontId="28" fillId="7" borderId="36" xfId="0" applyFont="1" applyFill="1" applyBorder="1" applyAlignment="1">
      <alignment horizontal="center" vertical="center" wrapText="1"/>
    </xf>
    <xf numFmtId="0" fontId="28" fillId="7" borderId="13" xfId="0" applyFont="1" applyFill="1" applyBorder="1" applyAlignment="1">
      <alignment horizontal="center" vertical="center" wrapText="1"/>
    </xf>
    <xf numFmtId="0" fontId="28" fillId="7" borderId="0" xfId="0" applyFont="1" applyFill="1" applyBorder="1" applyAlignment="1">
      <alignment horizontal="center" vertical="center" wrapText="1"/>
    </xf>
    <xf numFmtId="0" fontId="28" fillId="7" borderId="83" xfId="0" applyFont="1" applyFill="1" applyBorder="1" applyAlignment="1">
      <alignment horizontal="center" vertical="center" wrapText="1"/>
    </xf>
    <xf numFmtId="0" fontId="28" fillId="7" borderId="52" xfId="0" applyFont="1" applyFill="1" applyBorder="1" applyAlignment="1">
      <alignment horizontal="center" vertical="center" wrapText="1"/>
    </xf>
    <xf numFmtId="0" fontId="28" fillId="7" borderId="84" xfId="0" applyFont="1" applyFill="1" applyBorder="1" applyAlignment="1">
      <alignment horizontal="center" vertical="center" wrapText="1"/>
    </xf>
    <xf numFmtId="0" fontId="28" fillId="7" borderId="53" xfId="0" applyFont="1" applyFill="1" applyBorder="1" applyAlignment="1">
      <alignment horizontal="center" vertical="center" wrapText="1"/>
    </xf>
    <xf numFmtId="176" fontId="6" fillId="2" borderId="72" xfId="0" applyNumberFormat="1" applyFont="1" applyFill="1" applyBorder="1" applyAlignment="1">
      <alignment horizontal="left" vertical="top" wrapText="1"/>
    </xf>
    <xf numFmtId="176" fontId="6" fillId="2" borderId="0" xfId="0" applyNumberFormat="1" applyFont="1" applyFill="1" applyBorder="1" applyAlignment="1">
      <alignment horizontal="left" vertical="top" wrapText="1"/>
    </xf>
    <xf numFmtId="176" fontId="28" fillId="2" borderId="94" xfId="0" applyNumberFormat="1" applyFont="1" applyFill="1" applyBorder="1" applyAlignment="1">
      <alignment horizontal="center" vertical="center" shrinkToFit="1"/>
    </xf>
    <xf numFmtId="176" fontId="28" fillId="2" borderId="95" xfId="0" applyNumberFormat="1" applyFont="1" applyFill="1" applyBorder="1" applyAlignment="1">
      <alignment horizontal="center" vertical="center" shrinkToFit="1"/>
    </xf>
    <xf numFmtId="176" fontId="28" fillId="2" borderId="96" xfId="0" applyNumberFormat="1" applyFont="1" applyFill="1" applyBorder="1" applyAlignment="1">
      <alignment horizontal="center" vertical="center" shrinkToFit="1"/>
    </xf>
    <xf numFmtId="176" fontId="28" fillId="2" borderId="52" xfId="0" applyNumberFormat="1" applyFont="1" applyFill="1" applyBorder="1" applyAlignment="1">
      <alignment horizontal="center" vertical="center" shrinkToFit="1"/>
    </xf>
    <xf numFmtId="176" fontId="28" fillId="2" borderId="84" xfId="0" applyNumberFormat="1" applyFont="1" applyFill="1" applyBorder="1" applyAlignment="1">
      <alignment horizontal="center" vertical="center" shrinkToFit="1"/>
    </xf>
    <xf numFmtId="176" fontId="28" fillId="2" borderId="53" xfId="0" applyNumberFormat="1" applyFont="1" applyFill="1" applyBorder="1" applyAlignment="1">
      <alignment horizontal="center" vertical="center" shrinkToFit="1"/>
    </xf>
    <xf numFmtId="0" fontId="7" fillId="2" borderId="72" xfId="0" applyFont="1" applyFill="1" applyBorder="1" applyAlignment="1">
      <alignment horizontal="left" vertical="center" wrapText="1"/>
    </xf>
    <xf numFmtId="0" fontId="7" fillId="2" borderId="73" xfId="0" applyFont="1" applyFill="1" applyBorder="1" applyAlignment="1">
      <alignment horizontal="left" vertical="center" wrapText="1"/>
    </xf>
    <xf numFmtId="0" fontId="7" fillId="2" borderId="58" xfId="0" applyFont="1" applyFill="1" applyBorder="1" applyAlignment="1">
      <alignment horizontal="left" vertical="center" wrapText="1"/>
    </xf>
    <xf numFmtId="0" fontId="7" fillId="2" borderId="59" xfId="0" applyFont="1" applyFill="1" applyBorder="1" applyAlignment="1">
      <alignment horizontal="left" vertical="center" wrapText="1"/>
    </xf>
    <xf numFmtId="0" fontId="7" fillId="2" borderId="93" xfId="0" applyFont="1" applyFill="1" applyBorder="1" applyAlignment="1">
      <alignment horizontal="left" vertical="center" wrapText="1"/>
    </xf>
    <xf numFmtId="0" fontId="16" fillId="0" borderId="35" xfId="2" applyFont="1" applyBorder="1" applyAlignment="1">
      <alignment horizontal="center" vertical="center" wrapText="1"/>
    </xf>
    <xf numFmtId="0" fontId="16" fillId="0" borderId="13" xfId="2" applyFont="1" applyBorder="1" applyAlignment="1">
      <alignment horizontal="center" vertical="center" wrapText="1"/>
    </xf>
    <xf numFmtId="0" fontId="16" fillId="0" borderId="52" xfId="2" applyFont="1" applyBorder="1" applyAlignment="1">
      <alignment horizontal="center" vertical="center" wrapText="1"/>
    </xf>
    <xf numFmtId="0" fontId="16" fillId="0" borderId="40" xfId="2" applyFont="1" applyBorder="1" applyAlignment="1">
      <alignment horizontal="center" vertical="center"/>
    </xf>
    <xf numFmtId="0" fontId="16" fillId="0" borderId="41" xfId="2" applyFont="1" applyBorder="1" applyAlignment="1">
      <alignment horizontal="center" vertical="center"/>
    </xf>
    <xf numFmtId="0" fontId="16" fillId="0" borderId="42" xfId="2" applyFont="1" applyBorder="1" applyAlignment="1">
      <alignment horizontal="center" vertical="center"/>
    </xf>
    <xf numFmtId="0" fontId="16" fillId="0" borderId="40" xfId="2" applyFont="1" applyBorder="1" applyAlignment="1">
      <alignment horizontal="center" vertical="center" wrapText="1"/>
    </xf>
    <xf numFmtId="0" fontId="16" fillId="0" borderId="41" xfId="2" applyFont="1" applyBorder="1" applyAlignment="1">
      <alignment horizontal="center" vertical="center" wrapText="1"/>
    </xf>
    <xf numFmtId="0" fontId="16" fillId="0" borderId="42" xfId="2" applyFont="1" applyBorder="1" applyAlignment="1">
      <alignment horizontal="center" vertical="center" wrapText="1"/>
    </xf>
    <xf numFmtId="0" fontId="16" fillId="0" borderId="36" xfId="2" applyFont="1" applyBorder="1" applyAlignment="1">
      <alignment horizontal="center" vertical="center" wrapText="1"/>
    </xf>
    <xf numFmtId="0" fontId="16" fillId="0" borderId="53" xfId="2" applyFont="1" applyBorder="1" applyAlignment="1">
      <alignment horizontal="center" vertical="center" wrapText="1"/>
    </xf>
    <xf numFmtId="0" fontId="16" fillId="0" borderId="8" xfId="2" applyFont="1" applyBorder="1" applyAlignment="1">
      <alignment horizontal="center" vertical="center" wrapText="1"/>
    </xf>
    <xf numFmtId="0" fontId="16" fillId="0" borderId="9" xfId="2" applyFont="1" applyBorder="1" applyAlignment="1">
      <alignment horizontal="center" vertical="center" wrapText="1"/>
    </xf>
    <xf numFmtId="0" fontId="16" fillId="0" borderId="23" xfId="2" applyFont="1" applyBorder="1" applyAlignment="1">
      <alignment horizontal="center" vertical="center" wrapText="1"/>
    </xf>
    <xf numFmtId="0" fontId="16" fillId="0" borderId="47" xfId="2" applyFont="1" applyBorder="1" applyAlignment="1">
      <alignment horizontal="center" vertical="center" wrapText="1"/>
    </xf>
    <xf numFmtId="0" fontId="16" fillId="0" borderId="48" xfId="2" applyFont="1" applyBorder="1" applyAlignment="1">
      <alignment horizontal="center" vertical="center" wrapText="1"/>
    </xf>
    <xf numFmtId="0" fontId="16" fillId="0" borderId="49" xfId="2" applyFont="1" applyBorder="1" applyAlignment="1">
      <alignment horizontal="center" vertical="center" wrapText="1"/>
    </xf>
    <xf numFmtId="0" fontId="16" fillId="0" borderId="17" xfId="2" applyFont="1" applyBorder="1" applyAlignment="1">
      <alignment horizontal="center" vertical="center" wrapText="1"/>
    </xf>
    <xf numFmtId="0" fontId="16" fillId="0" borderId="5" xfId="2" applyFont="1" applyBorder="1" applyAlignment="1">
      <alignment horizontal="center" vertical="center" wrapText="1"/>
    </xf>
    <xf numFmtId="0" fontId="16" fillId="0" borderId="29" xfId="2" applyFont="1" applyBorder="1" applyAlignment="1">
      <alignment horizontal="center" vertical="center" wrapText="1"/>
    </xf>
    <xf numFmtId="0" fontId="13" fillId="0" borderId="87" xfId="2" applyFont="1" applyBorder="1" applyAlignment="1">
      <alignment horizontal="center" vertical="center" wrapText="1"/>
    </xf>
    <xf numFmtId="0" fontId="13" fillId="0" borderId="88" xfId="2" applyFont="1" applyBorder="1" applyAlignment="1">
      <alignment horizontal="center" vertical="center" wrapText="1"/>
    </xf>
    <xf numFmtId="0" fontId="13" fillId="0" borderId="89" xfId="2" applyFont="1" applyBorder="1" applyAlignment="1">
      <alignment horizontal="center" vertical="center" wrapText="1"/>
    </xf>
    <xf numFmtId="0" fontId="13" fillId="0" borderId="35" xfId="2" applyFont="1" applyBorder="1" applyAlignment="1">
      <alignment horizontal="center" vertical="center" wrapText="1"/>
    </xf>
    <xf numFmtId="0" fontId="13" fillId="0" borderId="51" xfId="2" applyFont="1" applyBorder="1" applyAlignment="1">
      <alignment horizontal="center" vertical="center" wrapText="1"/>
    </xf>
    <xf numFmtId="0" fontId="13" fillId="0" borderId="36" xfId="2" applyFont="1" applyBorder="1" applyAlignment="1">
      <alignment horizontal="center" vertical="center" wrapText="1"/>
    </xf>
    <xf numFmtId="0" fontId="13" fillId="0" borderId="13" xfId="2" applyFont="1" applyBorder="1" applyAlignment="1">
      <alignment horizontal="center" vertical="center" wrapText="1"/>
    </xf>
    <xf numFmtId="0" fontId="13" fillId="0" borderId="0" xfId="2" applyFont="1" applyBorder="1" applyAlignment="1">
      <alignment horizontal="center" vertical="center" wrapText="1"/>
    </xf>
    <xf numFmtId="0" fontId="13" fillId="0" borderId="83" xfId="2" applyFont="1" applyBorder="1" applyAlignment="1">
      <alignment horizontal="center" vertical="center" wrapText="1"/>
    </xf>
    <xf numFmtId="0" fontId="13" fillId="0" borderId="52" xfId="2" applyFont="1" applyBorder="1" applyAlignment="1">
      <alignment horizontal="center" vertical="center" wrapText="1"/>
    </xf>
    <xf numFmtId="0" fontId="13" fillId="0" borderId="84" xfId="2" applyFont="1" applyBorder="1" applyAlignment="1">
      <alignment horizontal="center" vertical="center" wrapText="1"/>
    </xf>
    <xf numFmtId="0" fontId="13" fillId="0" borderId="53" xfId="2" applyFont="1" applyBorder="1" applyAlignment="1">
      <alignment horizontal="center" vertical="center" wrapText="1"/>
    </xf>
    <xf numFmtId="0" fontId="13" fillId="0" borderId="64" xfId="2" applyFont="1" applyBorder="1" applyAlignment="1">
      <alignment horizontal="center" vertical="center" wrapText="1"/>
    </xf>
    <xf numFmtId="0" fontId="13" fillId="0" borderId="65" xfId="2" applyFont="1" applyBorder="1" applyAlignment="1">
      <alignment horizontal="center" vertical="center" wrapText="1"/>
    </xf>
    <xf numFmtId="0" fontId="13" fillId="0" borderId="66" xfId="2" applyFont="1" applyBorder="1" applyAlignment="1">
      <alignment horizontal="center" vertical="center" wrapText="1"/>
    </xf>
    <xf numFmtId="0" fontId="13" fillId="0" borderId="68" xfId="2" applyFont="1" applyBorder="1" applyAlignment="1">
      <alignment horizontal="center" vertical="center" wrapText="1"/>
    </xf>
    <xf numFmtId="0" fontId="13" fillId="0" borderId="69" xfId="2" applyFont="1" applyBorder="1" applyAlignment="1">
      <alignment horizontal="center" vertical="center" wrapText="1"/>
    </xf>
    <xf numFmtId="0" fontId="13" fillId="0" borderId="70" xfId="2" applyFont="1" applyBorder="1" applyAlignment="1">
      <alignment horizontal="center" vertical="center" wrapText="1"/>
    </xf>
    <xf numFmtId="0" fontId="16" fillId="0" borderId="37" xfId="2" applyFont="1" applyBorder="1" applyAlignment="1">
      <alignment horizontal="center" vertical="center" wrapText="1"/>
    </xf>
    <xf numFmtId="0" fontId="16" fillId="0" borderId="39" xfId="2" applyFont="1" applyBorder="1" applyAlignment="1">
      <alignment horizontal="center" vertical="center" wrapText="1"/>
    </xf>
    <xf numFmtId="0" fontId="16" fillId="0" borderId="38" xfId="2" applyFont="1" applyBorder="1" applyAlignment="1">
      <alignment horizontal="center" vertical="center" wrapText="1"/>
    </xf>
    <xf numFmtId="0" fontId="25" fillId="7" borderId="1" xfId="0" applyFont="1" applyFill="1" applyBorder="1" applyAlignment="1">
      <alignment horizontal="center" vertical="center"/>
    </xf>
    <xf numFmtId="0" fontId="25" fillId="0" borderId="1" xfId="2" applyFont="1" applyBorder="1" applyAlignment="1">
      <alignment horizontal="center" vertical="center" wrapText="1"/>
    </xf>
    <xf numFmtId="0" fontId="22" fillId="0" borderId="1" xfId="2" applyFont="1" applyBorder="1" applyAlignment="1">
      <alignment horizontal="center" vertical="center" wrapText="1"/>
    </xf>
    <xf numFmtId="0" fontId="25" fillId="0" borderId="5" xfId="2" applyFont="1" applyBorder="1" applyAlignment="1">
      <alignment horizontal="center" vertical="center" wrapText="1"/>
    </xf>
    <xf numFmtId="0" fontId="25" fillId="0" borderId="20" xfId="2" applyFont="1" applyBorder="1" applyAlignment="1">
      <alignment horizontal="center" vertical="center" wrapText="1"/>
    </xf>
    <xf numFmtId="0" fontId="25" fillId="0" borderId="11" xfId="2" applyFont="1" applyBorder="1" applyAlignment="1">
      <alignment horizontal="center" vertical="center" wrapText="1"/>
    </xf>
  </cellXfs>
  <cellStyles count="5">
    <cellStyle name="パーセント 2" xfId="4"/>
    <cellStyle name="桁区切り" xfId="1" builtinId="6"/>
    <cellStyle name="桁区切り 2" xfId="3"/>
    <cellStyle name="標準" xfId="0" builtinId="0"/>
    <cellStyle name="標準 2" xfId="2"/>
  </cellStyles>
  <dxfs count="8"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border>
        <left/>
        <right/>
        <bottom/>
        <vertical/>
        <horizontal/>
      </border>
    </dxf>
    <dxf>
      <font>
        <color theme="0"/>
      </font>
      <border>
        <left/>
        <right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border>
        <left/>
        <right/>
        <bottom/>
        <vertical/>
        <horizontal/>
      </border>
    </dxf>
    <dxf>
      <font>
        <color theme="0"/>
      </font>
      <border>
        <left/>
        <right/>
        <bottom/>
        <vertical/>
        <horizontal/>
      </border>
    </dxf>
  </dxfs>
  <tableStyles count="0" defaultTableStyle="TableStyleMedium2" defaultPivotStyle="PivotStyleLight16"/>
  <colors>
    <mruColors>
      <color rgb="FFDDD9C4"/>
      <color rgb="FFFFFFFF"/>
      <color rgb="FFDDFFFF"/>
      <color rgb="FFA0A0A0"/>
      <color rgb="FFCCFFFF"/>
      <color rgb="FFCCFFCC"/>
      <color rgb="FFFFFF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GBox" noThreeD="1"/>
</file>

<file path=xl/ctrlProps/ctrlProp10.xml><?xml version="1.0" encoding="utf-8"?>
<formControlPr xmlns="http://schemas.microsoft.com/office/spreadsheetml/2009/9/main" objectType="GBox" noThreeD="1"/>
</file>

<file path=xl/ctrlProps/ctrlProp11.xml><?xml version="1.0" encoding="utf-8"?>
<formControlPr xmlns="http://schemas.microsoft.com/office/spreadsheetml/2009/9/main" objectType="GBox" noThreeD="1"/>
</file>

<file path=xl/ctrlProps/ctrlProp12.xml><?xml version="1.0" encoding="utf-8"?>
<formControlPr xmlns="http://schemas.microsoft.com/office/spreadsheetml/2009/9/main" objectType="GBox" noThreeD="1"/>
</file>

<file path=xl/ctrlProps/ctrlProp13.xml><?xml version="1.0" encoding="utf-8"?>
<formControlPr xmlns="http://schemas.microsoft.com/office/spreadsheetml/2009/9/main" objectType="GBox" noThreeD="1"/>
</file>

<file path=xl/ctrlProps/ctrlProp14.xml><?xml version="1.0" encoding="utf-8"?>
<formControlPr xmlns="http://schemas.microsoft.com/office/spreadsheetml/2009/9/main" objectType="GBox" noThreeD="1"/>
</file>

<file path=xl/ctrlProps/ctrlProp15.xml><?xml version="1.0" encoding="utf-8"?>
<formControlPr xmlns="http://schemas.microsoft.com/office/spreadsheetml/2009/9/main" objectType="GBox" noThreeD="1"/>
</file>

<file path=xl/ctrlProps/ctrlProp16.xml><?xml version="1.0" encoding="utf-8"?>
<formControlPr xmlns="http://schemas.microsoft.com/office/spreadsheetml/2009/9/main" objectType="GBox" noThreeD="1"/>
</file>

<file path=xl/ctrlProps/ctrlProp17.xml><?xml version="1.0" encoding="utf-8"?>
<formControlPr xmlns="http://schemas.microsoft.com/office/spreadsheetml/2009/9/main" objectType="GBox" noThreeD="1"/>
</file>

<file path=xl/ctrlProps/ctrlProp18.xml><?xml version="1.0" encoding="utf-8"?>
<formControlPr xmlns="http://schemas.microsoft.com/office/spreadsheetml/2009/9/main" objectType="GBox" noThreeD="1"/>
</file>

<file path=xl/ctrlProps/ctrlProp19.xml><?xml version="1.0" encoding="utf-8"?>
<formControlPr xmlns="http://schemas.microsoft.com/office/spreadsheetml/2009/9/main" objectType="GBox" noThreeD="1"/>
</file>

<file path=xl/ctrlProps/ctrlProp2.xml><?xml version="1.0" encoding="utf-8"?>
<formControlPr xmlns="http://schemas.microsoft.com/office/spreadsheetml/2009/9/main" objectType="GBox" noThreeD="1"/>
</file>

<file path=xl/ctrlProps/ctrlProp20.xml><?xml version="1.0" encoding="utf-8"?>
<formControlPr xmlns="http://schemas.microsoft.com/office/spreadsheetml/2009/9/main" objectType="GBox" noThreeD="1"/>
</file>

<file path=xl/ctrlProps/ctrlProp21.xml><?xml version="1.0" encoding="utf-8"?>
<formControlPr xmlns="http://schemas.microsoft.com/office/spreadsheetml/2009/9/main" objectType="GBox" noThreeD="1"/>
</file>

<file path=xl/ctrlProps/ctrlProp22.xml><?xml version="1.0" encoding="utf-8"?>
<formControlPr xmlns="http://schemas.microsoft.com/office/spreadsheetml/2009/9/main" objectType="GBox" noThreeD="1"/>
</file>

<file path=xl/ctrlProps/ctrlProp23.xml><?xml version="1.0" encoding="utf-8"?>
<formControlPr xmlns="http://schemas.microsoft.com/office/spreadsheetml/2009/9/main" objectType="GBox" noThreeD="1"/>
</file>

<file path=xl/ctrlProps/ctrlProp24.xml><?xml version="1.0" encoding="utf-8"?>
<formControlPr xmlns="http://schemas.microsoft.com/office/spreadsheetml/2009/9/main" objectType="GBox" noThreeD="1"/>
</file>

<file path=xl/ctrlProps/ctrlProp25.xml><?xml version="1.0" encoding="utf-8"?>
<formControlPr xmlns="http://schemas.microsoft.com/office/spreadsheetml/2009/9/main" objectType="GBox" noThreeD="1"/>
</file>

<file path=xl/ctrlProps/ctrlProp26.xml><?xml version="1.0" encoding="utf-8"?>
<formControlPr xmlns="http://schemas.microsoft.com/office/spreadsheetml/2009/9/main" objectType="GBox" noThreeD="1"/>
</file>

<file path=xl/ctrlProps/ctrlProp27.xml><?xml version="1.0" encoding="utf-8"?>
<formControlPr xmlns="http://schemas.microsoft.com/office/spreadsheetml/2009/9/main" objectType="GBox" noThreeD="1"/>
</file>

<file path=xl/ctrlProps/ctrlProp28.xml><?xml version="1.0" encoding="utf-8"?>
<formControlPr xmlns="http://schemas.microsoft.com/office/spreadsheetml/2009/9/main" objectType="GBox" noThreeD="1"/>
</file>

<file path=xl/ctrlProps/ctrlProp29.xml><?xml version="1.0" encoding="utf-8"?>
<formControlPr xmlns="http://schemas.microsoft.com/office/spreadsheetml/2009/9/main" objectType="GBox" noThreeD="1"/>
</file>

<file path=xl/ctrlProps/ctrlProp3.xml><?xml version="1.0" encoding="utf-8"?>
<formControlPr xmlns="http://schemas.microsoft.com/office/spreadsheetml/2009/9/main" objectType="GBox" noThreeD="1"/>
</file>

<file path=xl/ctrlProps/ctrlProp30.xml><?xml version="1.0" encoding="utf-8"?>
<formControlPr xmlns="http://schemas.microsoft.com/office/spreadsheetml/2009/9/main" objectType="GBox" noThreeD="1"/>
</file>

<file path=xl/ctrlProps/ctrlProp31.xml><?xml version="1.0" encoding="utf-8"?>
<formControlPr xmlns="http://schemas.microsoft.com/office/spreadsheetml/2009/9/main" objectType="GBox" noThreeD="1"/>
</file>

<file path=xl/ctrlProps/ctrlProp32.xml><?xml version="1.0" encoding="utf-8"?>
<formControlPr xmlns="http://schemas.microsoft.com/office/spreadsheetml/2009/9/main" objectType="GBox" noThreeD="1"/>
</file>

<file path=xl/ctrlProps/ctrlProp4.xml><?xml version="1.0" encoding="utf-8"?>
<formControlPr xmlns="http://schemas.microsoft.com/office/spreadsheetml/2009/9/main" objectType="GBox" noThreeD="1"/>
</file>

<file path=xl/ctrlProps/ctrlProp5.xml><?xml version="1.0" encoding="utf-8"?>
<formControlPr xmlns="http://schemas.microsoft.com/office/spreadsheetml/2009/9/main" objectType="GBox" noThreeD="1"/>
</file>

<file path=xl/ctrlProps/ctrlProp6.xml><?xml version="1.0" encoding="utf-8"?>
<formControlPr xmlns="http://schemas.microsoft.com/office/spreadsheetml/2009/9/main" objectType="GBox" noThreeD="1"/>
</file>

<file path=xl/ctrlProps/ctrlProp7.xml><?xml version="1.0" encoding="utf-8"?>
<formControlPr xmlns="http://schemas.microsoft.com/office/spreadsheetml/2009/9/main" objectType="GBox" noThreeD="1"/>
</file>

<file path=xl/ctrlProps/ctrlProp8.xml><?xml version="1.0" encoding="utf-8"?>
<formControlPr xmlns="http://schemas.microsoft.com/office/spreadsheetml/2009/9/main" objectType="GBox" noThreeD="1"/>
</file>

<file path=xl/ctrlProps/ctrlProp9.xml><?xml version="1.0" encoding="utf-8"?>
<formControlPr xmlns="http://schemas.microsoft.com/office/spreadsheetml/2009/9/main" objectType="G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2</xdr:col>
          <xdr:colOff>133350</xdr:colOff>
          <xdr:row>29</xdr:row>
          <xdr:rowOff>28575</xdr:rowOff>
        </xdr:to>
        <xdr:sp macro="" textlink="">
          <xdr:nvSpPr>
            <xdr:cNvPr id="19511" name="Group Box 55" hidden="1">
              <a:extLst>
                <a:ext uri="{63B3BB69-23CF-44E3-9099-C40C66FF867C}">
                  <a14:compatExt spid="_x0000_s19511"/>
                </a:ext>
                <a:ext uri="{FF2B5EF4-FFF2-40B4-BE49-F238E27FC236}">
                  <a16:creationId xmlns:a16="http://schemas.microsoft.com/office/drawing/2014/main" id="{00000000-0008-0000-0000-000037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0</xdr:colOff>
          <xdr:row>31</xdr:row>
          <xdr:rowOff>104775</xdr:rowOff>
        </xdr:to>
        <xdr:sp macro="" textlink="">
          <xdr:nvSpPr>
            <xdr:cNvPr id="19512" name="Group Box 56" hidden="1">
              <a:extLst>
                <a:ext uri="{63B3BB69-23CF-44E3-9099-C40C66FF867C}">
                  <a14:compatExt spid="_x0000_s19512"/>
                </a:ext>
                <a:ext uri="{FF2B5EF4-FFF2-40B4-BE49-F238E27FC236}">
                  <a16:creationId xmlns:a16="http://schemas.microsoft.com/office/drawing/2014/main" id="{00000000-0008-0000-0000-000038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9525</xdr:colOff>
          <xdr:row>31</xdr:row>
          <xdr:rowOff>104775</xdr:rowOff>
        </xdr:to>
        <xdr:sp macro="" textlink="">
          <xdr:nvSpPr>
            <xdr:cNvPr id="19513" name="Group Box 57" hidden="1">
              <a:extLst>
                <a:ext uri="{63B3BB69-23CF-44E3-9099-C40C66FF867C}">
                  <a14:compatExt spid="_x0000_s19513"/>
                </a:ext>
                <a:ext uri="{FF2B5EF4-FFF2-40B4-BE49-F238E27FC236}">
                  <a16:creationId xmlns:a16="http://schemas.microsoft.com/office/drawing/2014/main" id="{00000000-0008-0000-0000-000039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9525</xdr:colOff>
          <xdr:row>31</xdr:row>
          <xdr:rowOff>152400</xdr:rowOff>
        </xdr:to>
        <xdr:sp macro="" textlink="">
          <xdr:nvSpPr>
            <xdr:cNvPr id="19514" name="Group Box 58" hidden="1">
              <a:extLst>
                <a:ext uri="{63B3BB69-23CF-44E3-9099-C40C66FF867C}">
                  <a14:compatExt spid="_x0000_s19514"/>
                </a:ext>
                <a:ext uri="{FF2B5EF4-FFF2-40B4-BE49-F238E27FC236}">
                  <a16:creationId xmlns:a16="http://schemas.microsoft.com/office/drawing/2014/main" id="{00000000-0008-0000-0000-00003A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5</xdr:col>
          <xdr:colOff>0</xdr:colOff>
          <xdr:row>31</xdr:row>
          <xdr:rowOff>85725</xdr:rowOff>
        </xdr:to>
        <xdr:sp macro="" textlink="">
          <xdr:nvSpPr>
            <xdr:cNvPr id="19515" name="Group Box 59" hidden="1">
              <a:extLst>
                <a:ext uri="{63B3BB69-23CF-44E3-9099-C40C66FF867C}">
                  <a14:compatExt spid="_x0000_s19515"/>
                </a:ext>
                <a:ext uri="{FF2B5EF4-FFF2-40B4-BE49-F238E27FC236}">
                  <a16:creationId xmlns:a16="http://schemas.microsoft.com/office/drawing/2014/main" id="{00000000-0008-0000-0000-00003B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47625</xdr:colOff>
          <xdr:row>29</xdr:row>
          <xdr:rowOff>76200</xdr:rowOff>
        </xdr:to>
        <xdr:sp macro="" textlink="">
          <xdr:nvSpPr>
            <xdr:cNvPr id="19517" name="Group Box 61" hidden="1">
              <a:extLst>
                <a:ext uri="{63B3BB69-23CF-44E3-9099-C40C66FF867C}">
                  <a14:compatExt spid="_x0000_s19517"/>
                </a:ext>
                <a:ext uri="{FF2B5EF4-FFF2-40B4-BE49-F238E27FC236}">
                  <a16:creationId xmlns:a16="http://schemas.microsoft.com/office/drawing/2014/main" id="{00000000-0008-0000-0000-00003D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9525</xdr:colOff>
          <xdr:row>31</xdr:row>
          <xdr:rowOff>104775</xdr:rowOff>
        </xdr:to>
        <xdr:sp macro="" textlink="">
          <xdr:nvSpPr>
            <xdr:cNvPr id="19520" name="Group Box 64" hidden="1">
              <a:extLst>
                <a:ext uri="{63B3BB69-23CF-44E3-9099-C40C66FF867C}">
                  <a14:compatExt spid="_x0000_s19520"/>
                </a:ext>
                <a:ext uri="{FF2B5EF4-FFF2-40B4-BE49-F238E27FC236}">
                  <a16:creationId xmlns:a16="http://schemas.microsoft.com/office/drawing/2014/main" id="{00000000-0008-0000-0000-000040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5</xdr:col>
          <xdr:colOff>28575</xdr:colOff>
          <xdr:row>31</xdr:row>
          <xdr:rowOff>152400</xdr:rowOff>
        </xdr:to>
        <xdr:sp macro="" textlink="">
          <xdr:nvSpPr>
            <xdr:cNvPr id="19521" name="Group Box 65" hidden="1">
              <a:extLst>
                <a:ext uri="{63B3BB69-23CF-44E3-9099-C40C66FF867C}">
                  <a14:compatExt spid="_x0000_s19521"/>
                </a:ext>
                <a:ext uri="{FF2B5EF4-FFF2-40B4-BE49-F238E27FC236}">
                  <a16:creationId xmlns:a16="http://schemas.microsoft.com/office/drawing/2014/main" id="{00000000-0008-0000-0000-000041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85725</xdr:colOff>
          <xdr:row>29</xdr:row>
          <xdr:rowOff>180975</xdr:rowOff>
        </xdr:to>
        <xdr:sp macro="" textlink="">
          <xdr:nvSpPr>
            <xdr:cNvPr id="19522" name="Group Box 66" hidden="1">
              <a:extLst>
                <a:ext uri="{63B3BB69-23CF-44E3-9099-C40C66FF867C}">
                  <a14:compatExt spid="_x0000_s19522"/>
                </a:ext>
                <a:ext uri="{FF2B5EF4-FFF2-40B4-BE49-F238E27FC236}">
                  <a16:creationId xmlns:a16="http://schemas.microsoft.com/office/drawing/2014/main" id="{00000000-0008-0000-0000-000042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104775</xdr:colOff>
          <xdr:row>30</xdr:row>
          <xdr:rowOff>47625</xdr:rowOff>
        </xdr:to>
        <xdr:sp macro="" textlink="">
          <xdr:nvSpPr>
            <xdr:cNvPr id="19523" name="Group Box 67" hidden="1">
              <a:extLst>
                <a:ext uri="{63B3BB69-23CF-44E3-9099-C40C66FF867C}">
                  <a14:compatExt spid="_x0000_s19523"/>
                </a:ext>
                <a:ext uri="{FF2B5EF4-FFF2-40B4-BE49-F238E27FC236}">
                  <a16:creationId xmlns:a16="http://schemas.microsoft.com/office/drawing/2014/main" id="{00000000-0008-0000-0000-000043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142875</xdr:colOff>
          <xdr:row>29</xdr:row>
          <xdr:rowOff>171450</xdr:rowOff>
        </xdr:to>
        <xdr:sp macro="" textlink="">
          <xdr:nvSpPr>
            <xdr:cNvPr id="19524" name="Group Box 68" hidden="1">
              <a:extLst>
                <a:ext uri="{63B3BB69-23CF-44E3-9099-C40C66FF867C}">
                  <a14:compatExt spid="_x0000_s19524"/>
                </a:ext>
                <a:ext uri="{FF2B5EF4-FFF2-40B4-BE49-F238E27FC236}">
                  <a16:creationId xmlns:a16="http://schemas.microsoft.com/office/drawing/2014/main" id="{00000000-0008-0000-0000-000044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152400</xdr:colOff>
          <xdr:row>29</xdr:row>
          <xdr:rowOff>171450</xdr:rowOff>
        </xdr:to>
        <xdr:sp macro="" textlink="">
          <xdr:nvSpPr>
            <xdr:cNvPr id="19525" name="Group Box 69" hidden="1">
              <a:extLst>
                <a:ext uri="{63B3BB69-23CF-44E3-9099-C40C66FF867C}">
                  <a14:compatExt spid="_x0000_s19525"/>
                </a:ext>
                <a:ext uri="{FF2B5EF4-FFF2-40B4-BE49-F238E27FC236}">
                  <a16:creationId xmlns:a16="http://schemas.microsoft.com/office/drawing/2014/main" id="{00000000-0008-0000-0000-000045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152400</xdr:colOff>
          <xdr:row>29</xdr:row>
          <xdr:rowOff>171450</xdr:rowOff>
        </xdr:to>
        <xdr:sp macro="" textlink="">
          <xdr:nvSpPr>
            <xdr:cNvPr id="19534" name="Group Box 78" hidden="1">
              <a:extLst>
                <a:ext uri="{63B3BB69-23CF-44E3-9099-C40C66FF867C}">
                  <a14:compatExt spid="_x0000_s19534"/>
                </a:ext>
                <a:ext uri="{FF2B5EF4-FFF2-40B4-BE49-F238E27FC236}">
                  <a16:creationId xmlns:a16="http://schemas.microsoft.com/office/drawing/2014/main" id="{00000000-0008-0000-0000-00004E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133350</xdr:colOff>
          <xdr:row>31</xdr:row>
          <xdr:rowOff>161925</xdr:rowOff>
        </xdr:to>
        <xdr:sp macro="" textlink="">
          <xdr:nvSpPr>
            <xdr:cNvPr id="19539" name="Group Box 83" hidden="1">
              <a:extLst>
                <a:ext uri="{63B3BB69-23CF-44E3-9099-C40C66FF867C}">
                  <a14:compatExt spid="_x0000_s19539"/>
                </a:ext>
                <a:ext uri="{FF2B5EF4-FFF2-40B4-BE49-F238E27FC236}">
                  <a16:creationId xmlns:a16="http://schemas.microsoft.com/office/drawing/2014/main" id="{00000000-0008-0000-0000-000053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83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-34414</xdr:colOff>
          <xdr:row>21</xdr:row>
          <xdr:rowOff>3283</xdr:rowOff>
        </xdr:from>
        <xdr:to>
          <xdr:col>0</xdr:col>
          <xdr:colOff>-34414</xdr:colOff>
          <xdr:row>21</xdr:row>
          <xdr:rowOff>3283</xdr:rowOff>
        </xdr:to>
        <xdr:grpSp>
          <xdr:nvGrpSpPr>
            <xdr:cNvPr id="19592" name="Group 136" hidden="1">
              <a:extLst>
                <a:ext uri="{FF2B5EF4-FFF2-40B4-BE49-F238E27FC236}">
                  <a16:creationId xmlns:a16="http://schemas.microsoft.com/office/drawing/2014/main" id="{00000000-0008-0000-0000-0000884C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-34414" y="5083283"/>
              <a:ext cx="0" cy="0"/>
              <a:chOff x="-34414" y="5083283"/>
              <a:chExt cx="0" cy="0"/>
            </a:xfrm>
          </xdr:grpSpPr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95250</xdr:colOff>
          <xdr:row>31</xdr:row>
          <xdr:rowOff>114300</xdr:rowOff>
        </xdr:to>
        <xdr:sp macro="" textlink="">
          <xdr:nvSpPr>
            <xdr:cNvPr id="19640" name="Group Box 184" hidden="1">
              <a:extLst>
                <a:ext uri="{63B3BB69-23CF-44E3-9099-C40C66FF867C}">
                  <a14:compatExt spid="_x0000_s19640"/>
                </a:ext>
                <a:ext uri="{FF2B5EF4-FFF2-40B4-BE49-F238E27FC236}">
                  <a16:creationId xmlns:a16="http://schemas.microsoft.com/office/drawing/2014/main" id="{00000000-0008-0000-0000-0000B8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184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28575</xdr:colOff>
          <xdr:row>31</xdr:row>
          <xdr:rowOff>66675</xdr:rowOff>
        </xdr:to>
        <xdr:sp macro="" textlink="">
          <xdr:nvSpPr>
            <xdr:cNvPr id="19645" name="Group Box 189" hidden="1">
              <a:extLst>
                <a:ext uri="{63B3BB69-23CF-44E3-9099-C40C66FF867C}">
                  <a14:compatExt spid="_x0000_s19645"/>
                </a:ext>
                <a:ext uri="{FF2B5EF4-FFF2-40B4-BE49-F238E27FC236}">
                  <a16:creationId xmlns:a16="http://schemas.microsoft.com/office/drawing/2014/main" id="{00000000-0008-0000-0000-0000BD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189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2</xdr:col>
          <xdr:colOff>133350</xdr:colOff>
          <xdr:row>29</xdr:row>
          <xdr:rowOff>28575</xdr:rowOff>
        </xdr:to>
        <xdr:sp macro="" textlink="">
          <xdr:nvSpPr>
            <xdr:cNvPr id="23553" name="Group Box 1" hidden="1">
              <a:extLst>
                <a:ext uri="{63B3BB69-23CF-44E3-9099-C40C66FF867C}">
                  <a14:compatExt spid="_x0000_s23553"/>
                </a:ext>
                <a:ext uri="{FF2B5EF4-FFF2-40B4-BE49-F238E27FC236}">
                  <a16:creationId xmlns:a16="http://schemas.microsoft.com/office/drawing/2014/main" id="{00000000-0008-0000-0100-000001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0</xdr:colOff>
          <xdr:row>31</xdr:row>
          <xdr:rowOff>104775</xdr:rowOff>
        </xdr:to>
        <xdr:sp macro="" textlink="">
          <xdr:nvSpPr>
            <xdr:cNvPr id="23554" name="Group Box 2" hidden="1">
              <a:extLst>
                <a:ext uri="{63B3BB69-23CF-44E3-9099-C40C66FF867C}">
                  <a14:compatExt spid="_x0000_s23554"/>
                </a:ext>
                <a:ext uri="{FF2B5EF4-FFF2-40B4-BE49-F238E27FC236}">
                  <a16:creationId xmlns:a16="http://schemas.microsoft.com/office/drawing/2014/main" id="{00000000-0008-0000-0100-000002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9525</xdr:colOff>
          <xdr:row>31</xdr:row>
          <xdr:rowOff>104775</xdr:rowOff>
        </xdr:to>
        <xdr:sp macro="" textlink="">
          <xdr:nvSpPr>
            <xdr:cNvPr id="23555" name="Group Box 3" hidden="1">
              <a:extLst>
                <a:ext uri="{63B3BB69-23CF-44E3-9099-C40C66FF867C}">
                  <a14:compatExt spid="_x0000_s23555"/>
                </a:ext>
                <a:ext uri="{FF2B5EF4-FFF2-40B4-BE49-F238E27FC236}">
                  <a16:creationId xmlns:a16="http://schemas.microsoft.com/office/drawing/2014/main" id="{00000000-0008-0000-0100-000003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9525</xdr:colOff>
          <xdr:row>31</xdr:row>
          <xdr:rowOff>152400</xdr:rowOff>
        </xdr:to>
        <xdr:sp macro="" textlink="">
          <xdr:nvSpPr>
            <xdr:cNvPr id="23556" name="Group Box 4" hidden="1">
              <a:extLst>
                <a:ext uri="{63B3BB69-23CF-44E3-9099-C40C66FF867C}">
                  <a14:compatExt spid="_x0000_s23556"/>
                </a:ext>
                <a:ext uri="{FF2B5EF4-FFF2-40B4-BE49-F238E27FC236}">
                  <a16:creationId xmlns:a16="http://schemas.microsoft.com/office/drawing/2014/main" id="{00000000-0008-0000-0100-000004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5</xdr:col>
          <xdr:colOff>0</xdr:colOff>
          <xdr:row>31</xdr:row>
          <xdr:rowOff>85725</xdr:rowOff>
        </xdr:to>
        <xdr:sp macro="" textlink="">
          <xdr:nvSpPr>
            <xdr:cNvPr id="23557" name="Group Box 5" hidden="1">
              <a:extLst>
                <a:ext uri="{63B3BB69-23CF-44E3-9099-C40C66FF867C}">
                  <a14:compatExt spid="_x0000_s23557"/>
                </a:ext>
                <a:ext uri="{FF2B5EF4-FFF2-40B4-BE49-F238E27FC236}">
                  <a16:creationId xmlns:a16="http://schemas.microsoft.com/office/drawing/2014/main" id="{00000000-0008-0000-0100-000005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47625</xdr:colOff>
          <xdr:row>29</xdr:row>
          <xdr:rowOff>76200</xdr:rowOff>
        </xdr:to>
        <xdr:sp macro="" textlink="">
          <xdr:nvSpPr>
            <xdr:cNvPr id="23558" name="Group Box 6" hidden="1">
              <a:extLst>
                <a:ext uri="{63B3BB69-23CF-44E3-9099-C40C66FF867C}">
                  <a14:compatExt spid="_x0000_s23558"/>
                </a:ext>
                <a:ext uri="{FF2B5EF4-FFF2-40B4-BE49-F238E27FC236}">
                  <a16:creationId xmlns:a16="http://schemas.microsoft.com/office/drawing/2014/main" id="{00000000-0008-0000-0100-000006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9525</xdr:colOff>
          <xdr:row>31</xdr:row>
          <xdr:rowOff>104775</xdr:rowOff>
        </xdr:to>
        <xdr:sp macro="" textlink="">
          <xdr:nvSpPr>
            <xdr:cNvPr id="23559" name="Group Box 7" hidden="1">
              <a:extLst>
                <a:ext uri="{63B3BB69-23CF-44E3-9099-C40C66FF867C}">
                  <a14:compatExt spid="_x0000_s23559"/>
                </a:ext>
                <a:ext uri="{FF2B5EF4-FFF2-40B4-BE49-F238E27FC236}">
                  <a16:creationId xmlns:a16="http://schemas.microsoft.com/office/drawing/2014/main" id="{00000000-0008-0000-0100-000007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5</xdr:col>
          <xdr:colOff>28575</xdr:colOff>
          <xdr:row>31</xdr:row>
          <xdr:rowOff>152400</xdr:rowOff>
        </xdr:to>
        <xdr:sp macro="" textlink="">
          <xdr:nvSpPr>
            <xdr:cNvPr id="23560" name="Group Box 8" hidden="1">
              <a:extLst>
                <a:ext uri="{63B3BB69-23CF-44E3-9099-C40C66FF867C}">
                  <a14:compatExt spid="_x0000_s23560"/>
                </a:ext>
                <a:ext uri="{FF2B5EF4-FFF2-40B4-BE49-F238E27FC236}">
                  <a16:creationId xmlns:a16="http://schemas.microsoft.com/office/drawing/2014/main" id="{00000000-0008-0000-0100-000008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85725</xdr:colOff>
          <xdr:row>29</xdr:row>
          <xdr:rowOff>180975</xdr:rowOff>
        </xdr:to>
        <xdr:sp macro="" textlink="">
          <xdr:nvSpPr>
            <xdr:cNvPr id="23561" name="Group Box 9" hidden="1">
              <a:extLst>
                <a:ext uri="{63B3BB69-23CF-44E3-9099-C40C66FF867C}">
                  <a14:compatExt spid="_x0000_s23561"/>
                </a:ext>
                <a:ext uri="{FF2B5EF4-FFF2-40B4-BE49-F238E27FC236}">
                  <a16:creationId xmlns:a16="http://schemas.microsoft.com/office/drawing/2014/main" id="{00000000-0008-0000-0100-000009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104775</xdr:colOff>
          <xdr:row>30</xdr:row>
          <xdr:rowOff>47625</xdr:rowOff>
        </xdr:to>
        <xdr:sp macro="" textlink="">
          <xdr:nvSpPr>
            <xdr:cNvPr id="23562" name="Group Box 10" hidden="1">
              <a:extLst>
                <a:ext uri="{63B3BB69-23CF-44E3-9099-C40C66FF867C}">
                  <a14:compatExt spid="_x0000_s23562"/>
                </a:ext>
                <a:ext uri="{FF2B5EF4-FFF2-40B4-BE49-F238E27FC236}">
                  <a16:creationId xmlns:a16="http://schemas.microsoft.com/office/drawing/2014/main" id="{00000000-0008-0000-0100-00000A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142875</xdr:colOff>
          <xdr:row>29</xdr:row>
          <xdr:rowOff>171450</xdr:rowOff>
        </xdr:to>
        <xdr:sp macro="" textlink="">
          <xdr:nvSpPr>
            <xdr:cNvPr id="23563" name="Group Box 11" hidden="1">
              <a:extLst>
                <a:ext uri="{63B3BB69-23CF-44E3-9099-C40C66FF867C}">
                  <a14:compatExt spid="_x0000_s23563"/>
                </a:ext>
                <a:ext uri="{FF2B5EF4-FFF2-40B4-BE49-F238E27FC236}">
                  <a16:creationId xmlns:a16="http://schemas.microsoft.com/office/drawing/2014/main" id="{00000000-0008-0000-0100-00000B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152400</xdr:colOff>
          <xdr:row>29</xdr:row>
          <xdr:rowOff>171450</xdr:rowOff>
        </xdr:to>
        <xdr:sp macro="" textlink="">
          <xdr:nvSpPr>
            <xdr:cNvPr id="23564" name="Group Box 12" hidden="1">
              <a:extLst>
                <a:ext uri="{63B3BB69-23CF-44E3-9099-C40C66FF867C}">
                  <a14:compatExt spid="_x0000_s23564"/>
                </a:ext>
                <a:ext uri="{FF2B5EF4-FFF2-40B4-BE49-F238E27FC236}">
                  <a16:creationId xmlns:a16="http://schemas.microsoft.com/office/drawing/2014/main" id="{00000000-0008-0000-0100-00000C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152400</xdr:colOff>
          <xdr:row>29</xdr:row>
          <xdr:rowOff>171450</xdr:rowOff>
        </xdr:to>
        <xdr:sp macro="" textlink="">
          <xdr:nvSpPr>
            <xdr:cNvPr id="23565" name="Group Box 13" hidden="1">
              <a:extLst>
                <a:ext uri="{63B3BB69-23CF-44E3-9099-C40C66FF867C}">
                  <a14:compatExt spid="_x0000_s23565"/>
                </a:ext>
                <a:ext uri="{FF2B5EF4-FFF2-40B4-BE49-F238E27FC236}">
                  <a16:creationId xmlns:a16="http://schemas.microsoft.com/office/drawing/2014/main" id="{00000000-0008-0000-0100-00000D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133350</xdr:colOff>
          <xdr:row>31</xdr:row>
          <xdr:rowOff>152400</xdr:rowOff>
        </xdr:to>
        <xdr:sp macro="" textlink="">
          <xdr:nvSpPr>
            <xdr:cNvPr id="23566" name="Group Box 14" hidden="1">
              <a:extLst>
                <a:ext uri="{63B3BB69-23CF-44E3-9099-C40C66FF867C}">
                  <a14:compatExt spid="_x0000_s23566"/>
                </a:ext>
                <a:ext uri="{FF2B5EF4-FFF2-40B4-BE49-F238E27FC236}">
                  <a16:creationId xmlns:a16="http://schemas.microsoft.com/office/drawing/2014/main" id="{00000000-0008-0000-0100-00000E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83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-34414</xdr:colOff>
          <xdr:row>21</xdr:row>
          <xdr:rowOff>3283</xdr:rowOff>
        </xdr:from>
        <xdr:to>
          <xdr:col>0</xdr:col>
          <xdr:colOff>-34414</xdr:colOff>
          <xdr:row>21</xdr:row>
          <xdr:rowOff>3283</xdr:rowOff>
        </xdr:to>
        <xdr:grpSp>
          <xdr:nvGrpSpPr>
            <xdr:cNvPr id="2" name="Group 136" hidden="1">
              <a:extLst>
                <a:ext uri="{FF2B5EF4-FFF2-40B4-BE49-F238E27FC236}">
                  <a16:creationId xmlns:a16="http://schemas.microsoft.com/office/drawing/2014/main" id="{00000000-0008-0000-0100-00000200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-34414" y="5083283"/>
              <a:ext cx="0" cy="0"/>
              <a:chOff x="-34414" y="5083283"/>
              <a:chExt cx="0" cy="0"/>
            </a:xfrm>
          </xdr:grpSpPr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95250</xdr:colOff>
          <xdr:row>31</xdr:row>
          <xdr:rowOff>114300</xdr:rowOff>
        </xdr:to>
        <xdr:sp macro="" textlink="">
          <xdr:nvSpPr>
            <xdr:cNvPr id="23567" name="Group Box 15" hidden="1">
              <a:extLst>
                <a:ext uri="{63B3BB69-23CF-44E3-9099-C40C66FF867C}">
                  <a14:compatExt spid="_x0000_s23567"/>
                </a:ext>
                <a:ext uri="{FF2B5EF4-FFF2-40B4-BE49-F238E27FC236}">
                  <a16:creationId xmlns:a16="http://schemas.microsoft.com/office/drawing/2014/main" id="{00000000-0008-0000-0100-00000F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184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28575</xdr:colOff>
          <xdr:row>31</xdr:row>
          <xdr:rowOff>66675</xdr:rowOff>
        </xdr:to>
        <xdr:sp macro="" textlink="">
          <xdr:nvSpPr>
            <xdr:cNvPr id="23568" name="Group Box 16" hidden="1">
              <a:extLst>
                <a:ext uri="{63B3BB69-23CF-44E3-9099-C40C66FF867C}">
                  <a14:compatExt spid="_x0000_s23568"/>
                </a:ext>
                <a:ext uri="{FF2B5EF4-FFF2-40B4-BE49-F238E27FC236}">
                  <a16:creationId xmlns:a16="http://schemas.microsoft.com/office/drawing/2014/main" id="{00000000-0008-0000-0100-000010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189</a:t>
              </a:r>
            </a:p>
          </xdr:txBody>
        </xdr:sp>
        <xdr:clientData/>
      </xdr:twoCellAnchor>
    </mc:Choice>
    <mc:Fallback/>
  </mc:AlternateContent>
  <xdr:twoCellAnchor>
    <xdr:from>
      <xdr:col>0</xdr:col>
      <xdr:colOff>287965</xdr:colOff>
      <xdr:row>6</xdr:row>
      <xdr:rowOff>10467</xdr:rowOff>
    </xdr:from>
    <xdr:to>
      <xdr:col>24</xdr:col>
      <xdr:colOff>159987</xdr:colOff>
      <xdr:row>9</xdr:row>
      <xdr:rowOff>10468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287965" y="1511208"/>
          <a:ext cx="3892458" cy="620234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90301</xdr:colOff>
      <xdr:row>3</xdr:row>
      <xdr:rowOff>53746</xdr:rowOff>
    </xdr:from>
    <xdr:to>
      <xdr:col>28</xdr:col>
      <xdr:colOff>38728</xdr:colOff>
      <xdr:row>4</xdr:row>
      <xdr:rowOff>187211</xdr:rowOff>
    </xdr:to>
    <xdr:sp macro="" textlink="">
      <xdr:nvSpPr>
        <xdr:cNvPr id="5" name="二等辺三角形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 rot="13833281">
          <a:off x="4115040" y="504732"/>
          <a:ext cx="379272" cy="931653"/>
        </a:xfrm>
        <a:prstGeom prst="triangle">
          <a:avLst/>
        </a:prstGeom>
        <a:solidFill>
          <a:schemeClr val="accent4">
            <a:lumMod val="60000"/>
            <a:lumOff val="40000"/>
          </a:schemeClr>
        </a:solidFill>
        <a:ln w="3810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143386</xdr:colOff>
      <xdr:row>0</xdr:row>
      <xdr:rowOff>215080</xdr:rowOff>
    </xdr:from>
    <xdr:to>
      <xdr:col>41</xdr:col>
      <xdr:colOff>20483</xdr:colOff>
      <xdr:row>3</xdr:row>
      <xdr:rowOff>184354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 flipH="1">
          <a:off x="3891934" y="215080"/>
          <a:ext cx="3287662" cy="696451"/>
        </a:xfrm>
        <a:prstGeom prst="rect">
          <a:avLst/>
        </a:prstGeom>
        <a:solidFill>
          <a:schemeClr val="accent4">
            <a:lumMod val="60000"/>
            <a:lumOff val="40000"/>
          </a:schemeClr>
        </a:solidFill>
        <a:ln w="3810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①対象となる事業所のサービス名と、令和５年度末時点での加算の算定状況を選択して下さい。</a:t>
          </a:r>
          <a:endParaRPr kumimoji="1" lang="en-US" altLang="ja-JP" sz="110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7</xdr:col>
      <xdr:colOff>154819</xdr:colOff>
      <xdr:row>12</xdr:row>
      <xdr:rowOff>5644</xdr:rowOff>
    </xdr:from>
    <xdr:to>
      <xdr:col>29</xdr:col>
      <xdr:colOff>10242</xdr:colOff>
      <xdr:row>13</xdr:row>
      <xdr:rowOff>302661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1486271" y="2852902"/>
          <a:ext cx="3419616" cy="614517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109216</xdr:colOff>
      <xdr:row>13</xdr:row>
      <xdr:rowOff>134792</xdr:rowOff>
    </xdr:from>
    <xdr:to>
      <xdr:col>14</xdr:col>
      <xdr:colOff>160746</xdr:colOff>
      <xdr:row>17</xdr:row>
      <xdr:rowOff>175397</xdr:rowOff>
    </xdr:to>
    <xdr:sp macro="" textlink="">
      <xdr:nvSpPr>
        <xdr:cNvPr id="6" name="二等辺三角形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 rot="20306456">
          <a:off x="2239539" y="3299550"/>
          <a:ext cx="379272" cy="931653"/>
        </a:xfrm>
        <a:prstGeom prst="triangle">
          <a:avLst/>
        </a:prstGeom>
        <a:solidFill>
          <a:schemeClr val="accent4">
            <a:lumMod val="60000"/>
            <a:lumOff val="40000"/>
          </a:schemeClr>
        </a:solidFill>
        <a:ln w="3810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60221</xdr:colOff>
      <xdr:row>15</xdr:row>
      <xdr:rowOff>152397</xdr:rowOff>
    </xdr:from>
    <xdr:to>
      <xdr:col>30</xdr:col>
      <xdr:colOff>90948</xdr:colOff>
      <xdr:row>18</xdr:row>
      <xdr:rowOff>152397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 flipH="1">
          <a:off x="1862802" y="3829252"/>
          <a:ext cx="3287662" cy="696451"/>
        </a:xfrm>
        <a:prstGeom prst="rect">
          <a:avLst/>
        </a:prstGeom>
        <a:solidFill>
          <a:schemeClr val="accent4">
            <a:lumMod val="60000"/>
            <a:lumOff val="40000"/>
          </a:schemeClr>
        </a:solidFill>
        <a:ln w="3810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②新加算への移行について、推奨する移行先の加算区分と、詳細な理由等が表示されます。</a:t>
          </a:r>
          <a:endParaRPr kumimoji="1" lang="en-US" altLang="ja-JP" sz="110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31</xdr:col>
      <xdr:colOff>10203</xdr:colOff>
      <xdr:row>12</xdr:row>
      <xdr:rowOff>24899</xdr:rowOff>
    </xdr:from>
    <xdr:to>
      <xdr:col>38</xdr:col>
      <xdr:colOff>0</xdr:colOff>
      <xdr:row>14</xdr:row>
      <xdr:rowOff>4416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5233590" y="2872157"/>
          <a:ext cx="1423668" cy="614517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35</xdr:col>
      <xdr:colOff>189923</xdr:colOff>
      <xdr:row>13</xdr:row>
      <xdr:rowOff>154047</xdr:rowOff>
    </xdr:from>
    <xdr:to>
      <xdr:col>37</xdr:col>
      <xdr:colOff>159518</xdr:colOff>
      <xdr:row>17</xdr:row>
      <xdr:rowOff>194652</xdr:rowOff>
    </xdr:to>
    <xdr:sp macro="" textlink="">
      <xdr:nvSpPr>
        <xdr:cNvPr id="10" name="二等辺三角形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 rot="20306456">
          <a:off x="6232665" y="3318805"/>
          <a:ext cx="379272" cy="931653"/>
        </a:xfrm>
        <a:prstGeom prst="triangle">
          <a:avLst/>
        </a:prstGeom>
        <a:solidFill>
          <a:schemeClr val="accent4">
            <a:lumMod val="60000"/>
            <a:lumOff val="40000"/>
          </a:schemeClr>
        </a:solidFill>
        <a:ln w="3810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34</xdr:col>
      <xdr:colOff>18025</xdr:colOff>
      <xdr:row>15</xdr:row>
      <xdr:rowOff>58990</xdr:rowOff>
    </xdr:from>
    <xdr:to>
      <xdr:col>52</xdr:col>
      <xdr:colOff>120445</xdr:colOff>
      <xdr:row>19</xdr:row>
      <xdr:rowOff>61451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 flipH="1">
          <a:off x="5855928" y="3735845"/>
          <a:ext cx="3287662" cy="913993"/>
        </a:xfrm>
        <a:prstGeom prst="rect">
          <a:avLst/>
        </a:prstGeom>
        <a:solidFill>
          <a:schemeClr val="accent4">
            <a:lumMod val="60000"/>
            <a:lumOff val="40000"/>
          </a:schemeClr>
        </a:solidFill>
        <a:ln w="3810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③移行パターンごとに、満たさなければいけない要件が「○」で表示されます。（△は２つのうちどちらかを満たしていればよい要件。）</a:t>
          </a:r>
          <a:endParaRPr kumimoji="1" lang="en-US" altLang="ja-JP" sz="110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8</xdr:col>
      <xdr:colOff>8972</xdr:colOff>
      <xdr:row>24</xdr:row>
      <xdr:rowOff>13429</xdr:rowOff>
    </xdr:from>
    <xdr:to>
      <xdr:col>28</xdr:col>
      <xdr:colOff>163870</xdr:colOff>
      <xdr:row>24</xdr:row>
      <xdr:rowOff>297017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1504295" y="5923026"/>
          <a:ext cx="3391349" cy="283588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28</xdr:col>
      <xdr:colOff>86618</xdr:colOff>
      <xdr:row>23</xdr:row>
      <xdr:rowOff>316348</xdr:rowOff>
    </xdr:from>
    <xdr:to>
      <xdr:col>33</xdr:col>
      <xdr:colOff>116980</xdr:colOff>
      <xdr:row>25</xdr:row>
      <xdr:rowOff>40136</xdr:rowOff>
    </xdr:to>
    <xdr:sp macro="" textlink="">
      <xdr:nvSpPr>
        <xdr:cNvPr id="13" name="二等辺三角形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 rot="16200000">
          <a:off x="5094583" y="5632254"/>
          <a:ext cx="379272" cy="931653"/>
        </a:xfrm>
        <a:prstGeom prst="triangle">
          <a:avLst/>
        </a:prstGeom>
        <a:solidFill>
          <a:schemeClr val="accent4">
            <a:lumMod val="60000"/>
            <a:lumOff val="40000"/>
          </a:schemeClr>
        </a:solidFill>
        <a:ln w="3810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31</xdr:col>
      <xdr:colOff>149941</xdr:colOff>
      <xdr:row>22</xdr:row>
      <xdr:rowOff>190906</xdr:rowOff>
    </xdr:from>
    <xdr:to>
      <xdr:col>50</xdr:col>
      <xdr:colOff>6555</xdr:colOff>
      <xdr:row>25</xdr:row>
      <xdr:rowOff>131915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 flipH="1">
          <a:off x="5373328" y="5465503"/>
          <a:ext cx="3287662" cy="913993"/>
        </a:xfrm>
        <a:prstGeom prst="rect">
          <a:avLst/>
        </a:prstGeom>
        <a:solidFill>
          <a:schemeClr val="accent4">
            <a:lumMod val="60000"/>
            <a:lumOff val="40000"/>
          </a:schemeClr>
        </a:solidFill>
        <a:ln w="3810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④６月以降の新加算の算定予定から逆算して、対応する４・５月の現行３加算の組み合わせが表示されます。</a:t>
          </a:r>
          <a:endParaRPr kumimoji="1" lang="en-US" altLang="ja-JP" sz="110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omments" Target="../comments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1.xml"/><Relationship Id="rId13" Type="http://schemas.openxmlformats.org/officeDocument/2006/relationships/ctrlProp" Target="../ctrlProps/ctrlProp26.xml"/><Relationship Id="rId18" Type="http://schemas.openxmlformats.org/officeDocument/2006/relationships/ctrlProp" Target="../ctrlProps/ctrlProp31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20.xml"/><Relationship Id="rId12" Type="http://schemas.openxmlformats.org/officeDocument/2006/relationships/ctrlProp" Target="../ctrlProps/ctrlProp25.xml"/><Relationship Id="rId17" Type="http://schemas.openxmlformats.org/officeDocument/2006/relationships/ctrlProp" Target="../ctrlProps/ctrlProp30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29.xml"/><Relationship Id="rId20" Type="http://schemas.openxmlformats.org/officeDocument/2006/relationships/comments" Target="../comments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9.xml"/><Relationship Id="rId11" Type="http://schemas.openxmlformats.org/officeDocument/2006/relationships/ctrlProp" Target="../ctrlProps/ctrlProp24.xml"/><Relationship Id="rId5" Type="http://schemas.openxmlformats.org/officeDocument/2006/relationships/ctrlProp" Target="../ctrlProps/ctrlProp18.xml"/><Relationship Id="rId15" Type="http://schemas.openxmlformats.org/officeDocument/2006/relationships/ctrlProp" Target="../ctrlProps/ctrlProp28.xml"/><Relationship Id="rId10" Type="http://schemas.openxmlformats.org/officeDocument/2006/relationships/ctrlProp" Target="../ctrlProps/ctrlProp23.xml"/><Relationship Id="rId19" Type="http://schemas.openxmlformats.org/officeDocument/2006/relationships/ctrlProp" Target="../ctrlProps/ctrlProp32.xml"/><Relationship Id="rId4" Type="http://schemas.openxmlformats.org/officeDocument/2006/relationships/ctrlProp" Target="../ctrlProps/ctrlProp17.xml"/><Relationship Id="rId9" Type="http://schemas.openxmlformats.org/officeDocument/2006/relationships/ctrlProp" Target="../ctrlProps/ctrlProp22.xml"/><Relationship Id="rId14" Type="http://schemas.openxmlformats.org/officeDocument/2006/relationships/ctrlProp" Target="../ctrlProps/ctrlProp2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CL53"/>
  <sheetViews>
    <sheetView showGridLines="0" tabSelected="1" view="pageBreakPreview" zoomScale="90" zoomScaleNormal="53" zoomScaleSheetLayoutView="90" workbookViewId="0"/>
  </sheetViews>
  <sheetFormatPr defaultRowHeight="13.5"/>
  <cols>
    <col min="1" max="1" width="3.875" style="2" customWidth="1"/>
    <col min="2" max="6" width="2.25" style="2" customWidth="1"/>
    <col min="7" max="9" width="2.125" style="2" customWidth="1"/>
    <col min="10" max="10" width="1.875" style="2" customWidth="1"/>
    <col min="11" max="15" width="2.125" style="2" customWidth="1"/>
    <col min="16" max="16" width="2.75" style="2" customWidth="1"/>
    <col min="17" max="19" width="2.125" style="2" customWidth="1"/>
    <col min="20" max="20" width="1.375" style="2" customWidth="1"/>
    <col min="21" max="31" width="2.125" style="2" customWidth="1"/>
    <col min="32" max="38" width="2.75" style="2" customWidth="1"/>
    <col min="39" max="39" width="2.25" style="2" customWidth="1"/>
    <col min="40" max="41" width="2.125" style="2" customWidth="1"/>
    <col min="42" max="42" width="1.625" style="2" customWidth="1"/>
    <col min="43" max="43" width="2" style="2" customWidth="1"/>
    <col min="44" max="44" width="1.5" style="2" customWidth="1"/>
    <col min="45" max="53" width="2.375" style="2" customWidth="1"/>
    <col min="54" max="54" width="1.625" style="2" customWidth="1"/>
    <col min="55" max="57" width="2.375" style="2" customWidth="1"/>
    <col min="58" max="74" width="2.25" style="2" customWidth="1"/>
    <col min="75" max="75" width="2.375" style="2" customWidth="1"/>
    <col min="76" max="76" width="2.25" style="2" customWidth="1"/>
    <col min="77" max="77" width="2.875" style="2" customWidth="1"/>
    <col min="78" max="87" width="2.25" style="2" customWidth="1"/>
    <col min="88" max="88" width="3.125" style="2" customWidth="1"/>
    <col min="89" max="90" width="2.25" style="2" customWidth="1"/>
    <col min="91" max="91" width="3" style="2" customWidth="1"/>
    <col min="92" max="93" width="2.25" style="2" customWidth="1"/>
    <col min="94" max="96" width="2.125" style="2" customWidth="1"/>
    <col min="97" max="100" width="2.375" style="2" customWidth="1"/>
    <col min="101" max="101" width="2" style="2" customWidth="1"/>
    <col min="102" max="110" width="2.375" style="2" customWidth="1"/>
    <col min="111" max="120" width="1.625" style="2" customWidth="1"/>
    <col min="121" max="16384" width="9" style="2"/>
  </cols>
  <sheetData>
    <row r="1" spans="2:90" ht="21.75" customHeight="1">
      <c r="B1" s="224" t="s">
        <v>118</v>
      </c>
      <c r="C1" s="224"/>
      <c r="D1" s="224"/>
      <c r="E1" s="224"/>
      <c r="F1" s="224"/>
      <c r="G1" s="224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  <c r="S1" s="224"/>
      <c r="T1" s="224"/>
      <c r="U1" s="224"/>
      <c r="V1" s="224"/>
      <c r="W1" s="224"/>
      <c r="X1" s="224"/>
      <c r="Y1" s="224"/>
      <c r="Z1" s="224"/>
      <c r="AA1" s="224"/>
      <c r="AB1" s="224"/>
      <c r="AC1" s="224"/>
    </row>
    <row r="2" spans="2:90" ht="18" customHeight="1">
      <c r="B2" s="224"/>
      <c r="C2" s="224"/>
      <c r="D2" s="224"/>
      <c r="E2" s="224"/>
      <c r="F2" s="224"/>
      <c r="G2" s="224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  <c r="S2" s="224"/>
      <c r="T2" s="224"/>
      <c r="U2" s="224"/>
      <c r="V2" s="224"/>
      <c r="W2" s="224"/>
      <c r="X2" s="224"/>
      <c r="Y2" s="224"/>
      <c r="Z2" s="224"/>
      <c r="AA2" s="224"/>
      <c r="AB2" s="224"/>
      <c r="AC2" s="224"/>
      <c r="AQ2" s="133" t="s">
        <v>117</v>
      </c>
      <c r="AR2" s="104"/>
      <c r="AS2" s="104"/>
      <c r="AT2" s="104"/>
      <c r="AU2" s="104"/>
      <c r="AV2" s="105"/>
      <c r="AW2" s="105"/>
      <c r="AX2" s="105"/>
      <c r="AY2" s="105"/>
      <c r="AZ2" s="105"/>
      <c r="BA2" s="105"/>
      <c r="BB2" s="105"/>
      <c r="BC2" s="105"/>
      <c r="BD2" s="105"/>
      <c r="BE2" s="105"/>
      <c r="BF2" s="105"/>
      <c r="BG2" s="105"/>
      <c r="BH2" s="105"/>
      <c r="BI2" s="105"/>
      <c r="BJ2" s="105"/>
      <c r="BK2" s="105"/>
      <c r="BS2" s="65"/>
      <c r="BT2" s="4"/>
      <c r="BU2" s="125"/>
      <c r="BV2" s="125"/>
      <c r="BW2" s="125"/>
      <c r="BX2" s="125"/>
      <c r="BY2" s="125"/>
      <c r="BZ2" s="125"/>
      <c r="CA2" s="125"/>
    </row>
    <row r="3" spans="2:90" ht="18" customHeight="1">
      <c r="B3" s="224"/>
      <c r="C3" s="224"/>
      <c r="D3" s="224"/>
      <c r="E3" s="224"/>
      <c r="F3" s="224"/>
      <c r="G3" s="224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  <c r="S3" s="224"/>
      <c r="T3" s="224"/>
      <c r="U3" s="224"/>
      <c r="V3" s="224"/>
      <c r="W3" s="224"/>
      <c r="X3" s="224"/>
      <c r="Y3" s="224"/>
      <c r="Z3" s="224"/>
      <c r="AA3" s="224"/>
      <c r="AB3" s="224"/>
      <c r="AC3" s="224"/>
      <c r="AO3" s="139"/>
      <c r="AQ3" s="203" t="s">
        <v>188</v>
      </c>
      <c r="AR3" s="204"/>
      <c r="AS3" s="204"/>
      <c r="AT3" s="204"/>
      <c r="AU3" s="204"/>
      <c r="AV3" s="204"/>
      <c r="AW3" s="205"/>
      <c r="AX3" s="194" t="s">
        <v>187</v>
      </c>
      <c r="AY3" s="195"/>
      <c r="AZ3" s="195"/>
      <c r="BA3" s="195"/>
      <c r="BB3" s="195"/>
      <c r="BC3" s="195"/>
      <c r="BD3" s="195"/>
      <c r="BE3" s="195"/>
      <c r="BF3" s="195"/>
      <c r="BG3" s="195"/>
      <c r="BH3" s="195"/>
      <c r="BI3" s="195"/>
      <c r="BJ3" s="195"/>
      <c r="BK3" s="195"/>
      <c r="BL3" s="195"/>
      <c r="BM3" s="195"/>
      <c r="BN3" s="195"/>
      <c r="BO3" s="195"/>
      <c r="BP3" s="195"/>
      <c r="BQ3" s="195"/>
      <c r="BR3" s="195"/>
      <c r="BS3" s="195"/>
      <c r="BT3" s="195"/>
      <c r="BU3" s="195"/>
      <c r="BV3" s="195"/>
      <c r="BW3" s="195"/>
      <c r="BX3" s="195"/>
      <c r="BY3" s="195"/>
      <c r="BZ3" s="195"/>
      <c r="CA3" s="196"/>
    </row>
    <row r="4" spans="2:90" s="3" customFormat="1" ht="19.5" customHeight="1">
      <c r="B4" s="138"/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  <c r="Q4" s="138"/>
      <c r="R4" s="138"/>
      <c r="AE4" s="58"/>
      <c r="AF4" s="58"/>
      <c r="AG4" s="58"/>
      <c r="AH4" s="58"/>
      <c r="AI4" s="58"/>
      <c r="AJ4" s="58"/>
      <c r="AK4" s="58"/>
      <c r="AL4" s="58"/>
      <c r="AM4" s="58"/>
      <c r="AN4" s="58"/>
      <c r="AO4" s="140"/>
      <c r="AP4" s="59"/>
      <c r="AQ4" s="209"/>
      <c r="AR4" s="210"/>
      <c r="AS4" s="210"/>
      <c r="AT4" s="210"/>
      <c r="AU4" s="210"/>
      <c r="AV4" s="210"/>
      <c r="AW4" s="211"/>
      <c r="AX4" s="200"/>
      <c r="AY4" s="201"/>
      <c r="AZ4" s="201"/>
      <c r="BA4" s="201"/>
      <c r="BB4" s="201"/>
      <c r="BC4" s="201"/>
      <c r="BD4" s="201"/>
      <c r="BE4" s="201"/>
      <c r="BF4" s="201"/>
      <c r="BG4" s="201"/>
      <c r="BH4" s="201"/>
      <c r="BI4" s="201"/>
      <c r="BJ4" s="201"/>
      <c r="BK4" s="201"/>
      <c r="BL4" s="201"/>
      <c r="BM4" s="201"/>
      <c r="BN4" s="201"/>
      <c r="BO4" s="201"/>
      <c r="BP4" s="201"/>
      <c r="BQ4" s="201"/>
      <c r="BR4" s="201"/>
      <c r="BS4" s="201"/>
      <c r="BT4" s="201"/>
      <c r="BU4" s="201"/>
      <c r="BV4" s="201"/>
      <c r="BW4" s="201"/>
      <c r="BX4" s="201"/>
      <c r="BY4" s="201"/>
      <c r="BZ4" s="201"/>
      <c r="CA4" s="202"/>
      <c r="CB4" s="2"/>
    </row>
    <row r="5" spans="2:90" ht="15.75" customHeight="1">
      <c r="B5" s="133" t="s">
        <v>61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AF5" s="181" t="s">
        <v>102</v>
      </c>
      <c r="AG5" s="181"/>
      <c r="AH5" s="181"/>
      <c r="AI5" s="181"/>
      <c r="AJ5" s="181"/>
      <c r="AK5" s="181"/>
      <c r="AL5" s="181"/>
      <c r="AM5" s="128"/>
      <c r="AO5" s="139"/>
      <c r="AQ5" s="103"/>
      <c r="AR5" s="103"/>
      <c r="AS5" s="103"/>
      <c r="AT5" s="103"/>
      <c r="AU5" s="103"/>
      <c r="AV5" s="103"/>
      <c r="AW5" s="103"/>
      <c r="AX5" s="134"/>
      <c r="AY5" s="134"/>
      <c r="AZ5" s="134"/>
      <c r="BA5" s="134"/>
      <c r="BB5" s="134"/>
      <c r="BC5" s="134"/>
      <c r="BD5" s="134"/>
      <c r="BE5" s="134"/>
      <c r="BF5" s="134"/>
      <c r="BG5" s="134"/>
      <c r="BH5" s="134"/>
      <c r="BI5" s="134"/>
      <c r="BJ5" s="134"/>
      <c r="BK5" s="134"/>
      <c r="BL5" s="134"/>
      <c r="BM5" s="134"/>
      <c r="BN5" s="134"/>
      <c r="BO5" s="134"/>
      <c r="BP5" s="134"/>
      <c r="BQ5" s="134"/>
      <c r="BR5" s="134"/>
      <c r="BS5" s="134"/>
      <c r="BT5" s="134"/>
      <c r="BU5" s="134"/>
      <c r="BV5" s="134"/>
      <c r="BW5" s="134"/>
      <c r="BX5" s="134"/>
      <c r="BY5" s="134"/>
      <c r="BZ5" s="134"/>
      <c r="CA5" s="134"/>
      <c r="CB5" s="3"/>
      <c r="CC5" s="1"/>
      <c r="CD5" s="1"/>
      <c r="CE5" s="1"/>
      <c r="CF5" s="1"/>
      <c r="CG5" s="1"/>
      <c r="CH5" s="1"/>
      <c r="CI5" s="1"/>
      <c r="CJ5" s="1"/>
      <c r="CK5" s="1"/>
      <c r="CL5" s="1"/>
    </row>
    <row r="6" spans="2:90" ht="25.5" customHeight="1" thickBot="1">
      <c r="B6" s="231" t="s">
        <v>0</v>
      </c>
      <c r="C6" s="231"/>
      <c r="D6" s="231"/>
      <c r="E6" s="231"/>
      <c r="F6" s="231"/>
      <c r="G6" s="231"/>
      <c r="H6" s="231"/>
      <c r="I6" s="231"/>
      <c r="J6" s="231"/>
      <c r="K6" s="228" t="s">
        <v>108</v>
      </c>
      <c r="L6" s="229"/>
      <c r="M6" s="229"/>
      <c r="N6" s="229"/>
      <c r="O6" s="229"/>
      <c r="P6" s="229"/>
      <c r="Q6" s="229"/>
      <c r="R6" s="229"/>
      <c r="S6" s="229"/>
      <c r="T6" s="229"/>
      <c r="U6" s="229"/>
      <c r="V6" s="229"/>
      <c r="W6" s="229"/>
      <c r="X6" s="229"/>
      <c r="Y6" s="229"/>
      <c r="Z6" s="229"/>
      <c r="AA6" s="229"/>
      <c r="AB6" s="229"/>
      <c r="AC6" s="230"/>
      <c r="AF6" s="215" t="str">
        <f>"月額賃金改善Ⅱ"</f>
        <v>月額賃金改善Ⅱ</v>
      </c>
      <c r="AG6" s="215" t="s">
        <v>85</v>
      </c>
      <c r="AH6" s="215" t="s">
        <v>86</v>
      </c>
      <c r="AI6" s="215" t="s">
        <v>87</v>
      </c>
      <c r="AJ6" s="215" t="s">
        <v>88</v>
      </c>
      <c r="AK6" s="215" t="s">
        <v>89</v>
      </c>
      <c r="AL6" s="215" t="s">
        <v>95</v>
      </c>
      <c r="AM6" s="141"/>
      <c r="AO6" s="139"/>
      <c r="AQ6" s="203" t="s">
        <v>114</v>
      </c>
      <c r="AR6" s="204"/>
      <c r="AS6" s="204"/>
      <c r="AT6" s="204"/>
      <c r="AU6" s="204"/>
      <c r="AV6" s="204"/>
      <c r="AW6" s="205"/>
      <c r="AX6" s="194" t="s">
        <v>6</v>
      </c>
      <c r="AY6" s="195"/>
      <c r="AZ6" s="195"/>
      <c r="BA6" s="195"/>
      <c r="BB6" s="195"/>
      <c r="BC6" s="195"/>
      <c r="BD6" s="195"/>
      <c r="BE6" s="195"/>
      <c r="BF6" s="195"/>
      <c r="BG6" s="195"/>
      <c r="BH6" s="195"/>
      <c r="BI6" s="195"/>
      <c r="BJ6" s="195"/>
      <c r="BK6" s="195"/>
      <c r="BL6" s="195"/>
      <c r="BM6" s="195"/>
      <c r="BN6" s="195"/>
      <c r="BO6" s="195"/>
      <c r="BP6" s="195"/>
      <c r="BQ6" s="195"/>
      <c r="BR6" s="195"/>
      <c r="BS6" s="195"/>
      <c r="BT6" s="195"/>
      <c r="BU6" s="195"/>
      <c r="BV6" s="195"/>
      <c r="BW6" s="195"/>
      <c r="BX6" s="195"/>
      <c r="BY6" s="195"/>
      <c r="BZ6" s="195"/>
      <c r="CA6" s="196"/>
      <c r="CB6" s="1"/>
    </row>
    <row r="7" spans="2:90" ht="18.75" customHeight="1">
      <c r="B7" s="232"/>
      <c r="C7" s="233"/>
      <c r="D7" s="233"/>
      <c r="E7" s="233"/>
      <c r="F7" s="233"/>
      <c r="G7" s="233"/>
      <c r="H7" s="233"/>
      <c r="I7" s="233"/>
      <c r="J7" s="234"/>
      <c r="K7" s="161"/>
      <c r="L7" s="161"/>
      <c r="M7" s="161"/>
      <c r="N7" s="161"/>
      <c r="O7" s="162"/>
      <c r="P7" s="165"/>
      <c r="Q7" s="166"/>
      <c r="R7" s="166"/>
      <c r="S7" s="166"/>
      <c r="T7" s="167"/>
      <c r="U7" s="171"/>
      <c r="V7" s="172"/>
      <c r="W7" s="172"/>
      <c r="X7" s="172"/>
      <c r="Y7" s="173"/>
      <c r="Z7" s="177" t="s">
        <v>84</v>
      </c>
      <c r="AA7" s="178"/>
      <c r="AB7" s="178"/>
      <c r="AC7" s="179"/>
      <c r="AF7" s="215"/>
      <c r="AG7" s="215"/>
      <c r="AH7" s="215"/>
      <c r="AI7" s="215"/>
      <c r="AJ7" s="215"/>
      <c r="AK7" s="215"/>
      <c r="AL7" s="215"/>
      <c r="AM7" s="141"/>
      <c r="AO7" s="139"/>
      <c r="AQ7" s="206"/>
      <c r="AR7" s="207"/>
      <c r="AS7" s="207"/>
      <c r="AT7" s="207"/>
      <c r="AU7" s="207"/>
      <c r="AV7" s="207"/>
      <c r="AW7" s="208"/>
      <c r="AX7" s="197"/>
      <c r="AY7" s="198"/>
      <c r="AZ7" s="198"/>
      <c r="BA7" s="198"/>
      <c r="BB7" s="198"/>
      <c r="BC7" s="198"/>
      <c r="BD7" s="198"/>
      <c r="BE7" s="198"/>
      <c r="BF7" s="198"/>
      <c r="BG7" s="198"/>
      <c r="BH7" s="198"/>
      <c r="BI7" s="198"/>
      <c r="BJ7" s="198"/>
      <c r="BK7" s="198"/>
      <c r="BL7" s="198"/>
      <c r="BM7" s="198"/>
      <c r="BN7" s="198"/>
      <c r="BO7" s="198"/>
      <c r="BP7" s="198"/>
      <c r="BQ7" s="198"/>
      <c r="BR7" s="198"/>
      <c r="BS7" s="198"/>
      <c r="BT7" s="198"/>
      <c r="BU7" s="198"/>
      <c r="BV7" s="198"/>
      <c r="BW7" s="198"/>
      <c r="BX7" s="198"/>
      <c r="BY7" s="198"/>
      <c r="BZ7" s="198"/>
      <c r="CA7" s="199"/>
    </row>
    <row r="8" spans="2:90" ht="13.5" customHeight="1">
      <c r="B8" s="235"/>
      <c r="C8" s="236"/>
      <c r="D8" s="236"/>
      <c r="E8" s="236"/>
      <c r="F8" s="236"/>
      <c r="G8" s="236"/>
      <c r="H8" s="236"/>
      <c r="I8" s="236"/>
      <c r="J8" s="237"/>
      <c r="K8" s="163"/>
      <c r="L8" s="163"/>
      <c r="M8" s="163"/>
      <c r="N8" s="163"/>
      <c r="O8" s="164"/>
      <c r="P8" s="168"/>
      <c r="Q8" s="169"/>
      <c r="R8" s="169"/>
      <c r="S8" s="169"/>
      <c r="T8" s="170"/>
      <c r="U8" s="174"/>
      <c r="V8" s="175"/>
      <c r="W8" s="175"/>
      <c r="X8" s="175"/>
      <c r="Y8" s="176"/>
      <c r="Z8" s="180"/>
      <c r="AA8" s="181"/>
      <c r="AB8" s="181"/>
      <c r="AC8" s="182"/>
      <c r="AF8" s="215"/>
      <c r="AG8" s="215"/>
      <c r="AH8" s="215"/>
      <c r="AI8" s="215"/>
      <c r="AJ8" s="215"/>
      <c r="AK8" s="215"/>
      <c r="AL8" s="215"/>
      <c r="AM8" s="141"/>
      <c r="AO8" s="139"/>
      <c r="AQ8" s="209"/>
      <c r="AR8" s="210"/>
      <c r="AS8" s="210"/>
      <c r="AT8" s="210"/>
      <c r="AU8" s="210"/>
      <c r="AV8" s="210"/>
      <c r="AW8" s="211"/>
      <c r="AX8" s="200"/>
      <c r="AY8" s="201"/>
      <c r="AZ8" s="201"/>
      <c r="BA8" s="201"/>
      <c r="BB8" s="201"/>
      <c r="BC8" s="201"/>
      <c r="BD8" s="201"/>
      <c r="BE8" s="201"/>
      <c r="BF8" s="201"/>
      <c r="BG8" s="201"/>
      <c r="BH8" s="201"/>
      <c r="BI8" s="201"/>
      <c r="BJ8" s="201"/>
      <c r="BK8" s="201"/>
      <c r="BL8" s="201"/>
      <c r="BM8" s="201"/>
      <c r="BN8" s="201"/>
      <c r="BO8" s="201"/>
      <c r="BP8" s="201"/>
      <c r="BQ8" s="201"/>
      <c r="BR8" s="201"/>
      <c r="BS8" s="201"/>
      <c r="BT8" s="201"/>
      <c r="BU8" s="201"/>
      <c r="BV8" s="201"/>
      <c r="BW8" s="201"/>
      <c r="BX8" s="201"/>
      <c r="BY8" s="201"/>
      <c r="BZ8" s="201"/>
      <c r="CA8" s="202"/>
    </row>
    <row r="9" spans="2:90" ht="16.5" customHeight="1" thickBot="1">
      <c r="B9" s="238"/>
      <c r="C9" s="239"/>
      <c r="D9" s="239"/>
      <c r="E9" s="239"/>
      <c r="F9" s="239"/>
      <c r="G9" s="239"/>
      <c r="H9" s="239"/>
      <c r="I9" s="239"/>
      <c r="J9" s="240"/>
      <c r="K9" s="219" t="str">
        <f>IFERROR(VLOOKUP(B7,【参考】数式用!$A$5:$J$27,MATCH(K7,【参考】数式用!$B$4:$J$4,0)+1,0),"")</f>
        <v/>
      </c>
      <c r="L9" s="220"/>
      <c r="M9" s="220"/>
      <c r="N9" s="220"/>
      <c r="O9" s="221"/>
      <c r="P9" s="219" t="str">
        <f>IFERROR(VLOOKUP(B7,【参考】数式用!$A$5:$J$27,MATCH(P7,【参考】数式用!$B$4:$J$4,0)+1,0),"")</f>
        <v/>
      </c>
      <c r="Q9" s="220"/>
      <c r="R9" s="220"/>
      <c r="S9" s="220"/>
      <c r="T9" s="221"/>
      <c r="U9" s="222" t="str">
        <f>IFERROR(VLOOKUP(B7,【参考】数式用!$A$5:$J$27,MATCH(U7,【参考】数式用!$B$4:$J$4,0)+1,0),"")</f>
        <v/>
      </c>
      <c r="V9" s="220"/>
      <c r="W9" s="220"/>
      <c r="X9" s="220"/>
      <c r="Y9" s="221"/>
      <c r="Z9" s="212">
        <f>SUM(K9,P9,U9)</f>
        <v>0</v>
      </c>
      <c r="AA9" s="213"/>
      <c r="AB9" s="213"/>
      <c r="AC9" s="214"/>
      <c r="AF9" s="215"/>
      <c r="AG9" s="215"/>
      <c r="AH9" s="215"/>
      <c r="AI9" s="215"/>
      <c r="AJ9" s="215"/>
      <c r="AK9" s="215"/>
      <c r="AL9" s="215"/>
      <c r="AM9" s="141"/>
      <c r="AO9" s="139"/>
      <c r="AQ9" s="103"/>
      <c r="AR9" s="103"/>
      <c r="AS9" s="103"/>
      <c r="AT9" s="103"/>
      <c r="AU9" s="103"/>
      <c r="AV9" s="103"/>
      <c r="AW9" s="103"/>
      <c r="AX9" s="103"/>
      <c r="AY9" s="103"/>
      <c r="AZ9" s="103"/>
      <c r="BA9" s="103"/>
      <c r="BB9" s="103"/>
      <c r="BC9" s="103"/>
      <c r="BD9" s="103"/>
      <c r="BE9" s="103"/>
      <c r="BF9" s="103"/>
      <c r="BG9" s="103"/>
      <c r="BH9" s="103"/>
      <c r="BI9" s="103"/>
      <c r="BJ9" s="103"/>
      <c r="BK9" s="103"/>
      <c r="BL9" s="103"/>
      <c r="BM9" s="103"/>
      <c r="BN9" s="103"/>
      <c r="BO9" s="103"/>
      <c r="BP9" s="103"/>
      <c r="BQ9" s="103"/>
      <c r="BR9" s="103"/>
      <c r="BS9" s="103"/>
      <c r="BT9" s="103"/>
      <c r="BU9" s="103"/>
      <c r="BV9" s="103"/>
      <c r="BW9" s="103"/>
      <c r="BX9" s="103"/>
      <c r="BY9" s="103"/>
      <c r="BZ9" s="103"/>
      <c r="CA9" s="103"/>
    </row>
    <row r="10" spans="2:90" ht="26.25" customHeight="1">
      <c r="B10" s="5"/>
      <c r="C10" s="5"/>
      <c r="D10" s="5"/>
      <c r="E10" s="5"/>
      <c r="F10" s="5"/>
      <c r="G10" s="6"/>
      <c r="H10" s="6"/>
      <c r="I10" s="6"/>
      <c r="J10" s="6"/>
      <c r="K10" s="6"/>
      <c r="L10" s="6"/>
      <c r="M10" s="6"/>
      <c r="N10" s="6"/>
      <c r="O10" s="6"/>
      <c r="P10" s="7"/>
      <c r="Q10" s="7"/>
      <c r="R10" s="7"/>
      <c r="S10" s="7"/>
      <c r="T10" s="7"/>
      <c r="U10" s="7"/>
      <c r="AF10" s="215"/>
      <c r="AG10" s="215"/>
      <c r="AH10" s="215"/>
      <c r="AI10" s="215"/>
      <c r="AJ10" s="215"/>
      <c r="AK10" s="215"/>
      <c r="AL10" s="215"/>
      <c r="AM10" s="141"/>
      <c r="AO10" s="139"/>
      <c r="AQ10" s="203" t="s">
        <v>115</v>
      </c>
      <c r="AR10" s="204"/>
      <c r="AS10" s="204"/>
      <c r="AT10" s="204"/>
      <c r="AU10" s="204"/>
      <c r="AV10" s="204"/>
      <c r="AW10" s="205"/>
      <c r="AX10" s="194" t="s">
        <v>92</v>
      </c>
      <c r="AY10" s="195"/>
      <c r="AZ10" s="195"/>
      <c r="BA10" s="195"/>
      <c r="BB10" s="195"/>
      <c r="BC10" s="195"/>
      <c r="BD10" s="195"/>
      <c r="BE10" s="195"/>
      <c r="BF10" s="195"/>
      <c r="BG10" s="195"/>
      <c r="BH10" s="195"/>
      <c r="BI10" s="195"/>
      <c r="BJ10" s="195"/>
      <c r="BK10" s="195"/>
      <c r="BL10" s="195"/>
      <c r="BM10" s="195"/>
      <c r="BN10" s="195"/>
      <c r="BO10" s="195"/>
      <c r="BP10" s="195"/>
      <c r="BQ10" s="195"/>
      <c r="BR10" s="195"/>
      <c r="BS10" s="195"/>
      <c r="BT10" s="195"/>
      <c r="BU10" s="195"/>
      <c r="BV10" s="195"/>
      <c r="BW10" s="195"/>
      <c r="BX10" s="195"/>
      <c r="BY10" s="195"/>
      <c r="BZ10" s="195"/>
      <c r="CA10" s="196"/>
      <c r="CC10" s="7"/>
      <c r="CD10" s="8"/>
      <c r="CE10" s="8"/>
      <c r="CF10" s="8"/>
      <c r="CG10" s="8"/>
      <c r="CH10" s="8"/>
      <c r="CI10" s="9"/>
      <c r="CJ10" s="9"/>
      <c r="CK10" s="9"/>
      <c r="CL10" s="9"/>
    </row>
    <row r="11" spans="2:90" ht="15" customHeight="1">
      <c r="B11" s="133" t="s">
        <v>90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AF11" s="215"/>
      <c r="AG11" s="215"/>
      <c r="AH11" s="215"/>
      <c r="AI11" s="215"/>
      <c r="AJ11" s="215"/>
      <c r="AK11" s="215"/>
      <c r="AL11" s="215"/>
      <c r="AM11" s="141"/>
      <c r="AO11" s="139"/>
      <c r="AQ11" s="209"/>
      <c r="AR11" s="210"/>
      <c r="AS11" s="210"/>
      <c r="AT11" s="210"/>
      <c r="AU11" s="210"/>
      <c r="AV11" s="210"/>
      <c r="AW11" s="211"/>
      <c r="AX11" s="200"/>
      <c r="AY11" s="201"/>
      <c r="AZ11" s="201"/>
      <c r="BA11" s="201"/>
      <c r="BB11" s="201"/>
      <c r="BC11" s="201"/>
      <c r="BD11" s="201"/>
      <c r="BE11" s="201"/>
      <c r="BF11" s="201"/>
      <c r="BG11" s="201"/>
      <c r="BH11" s="201"/>
      <c r="BI11" s="201"/>
      <c r="BJ11" s="201"/>
      <c r="BK11" s="201"/>
      <c r="BL11" s="201"/>
      <c r="BM11" s="201"/>
      <c r="BN11" s="201"/>
      <c r="BO11" s="201"/>
      <c r="BP11" s="201"/>
      <c r="BQ11" s="201"/>
      <c r="BR11" s="201"/>
      <c r="BS11" s="201"/>
      <c r="BT11" s="201"/>
      <c r="BU11" s="201"/>
      <c r="BV11" s="201"/>
      <c r="BW11" s="201"/>
      <c r="BX11" s="201"/>
      <c r="BY11" s="201"/>
      <c r="BZ11" s="201"/>
      <c r="CA11" s="202"/>
      <c r="CB11" s="7"/>
    </row>
    <row r="12" spans="2:90" ht="15" customHeight="1" thickBot="1">
      <c r="B12" s="131" t="s">
        <v>109</v>
      </c>
      <c r="C12" s="1"/>
      <c r="D12" s="1"/>
      <c r="E12" s="1"/>
      <c r="F12" s="1"/>
      <c r="G12" s="1"/>
      <c r="AE12" s="4"/>
      <c r="AF12" s="215"/>
      <c r="AG12" s="215"/>
      <c r="AH12" s="215"/>
      <c r="AI12" s="215"/>
      <c r="AJ12" s="215"/>
      <c r="AK12" s="215"/>
      <c r="AL12" s="215"/>
      <c r="AM12" s="141"/>
      <c r="AN12" s="4"/>
      <c r="AO12" s="139"/>
    </row>
    <row r="13" spans="2:90" ht="24.75" customHeight="1">
      <c r="B13" s="188" t="str">
        <f>IFERROR(IF(VLOOKUP(B28,【参考】数式用2!E6:L23,3,FALSE)="","",VLOOKUP(B28,【参考】数式用2!E6:L23,3,FALSE)),"")</f>
        <v/>
      </c>
      <c r="C13" s="189"/>
      <c r="D13" s="189"/>
      <c r="E13" s="189"/>
      <c r="F13" s="189"/>
      <c r="G13" s="189"/>
      <c r="H13" s="190"/>
      <c r="I13" s="249" t="str">
        <f>IFERROR(VLOOKUP(B28,【参考】数式用2!E6:L23,4,FALSE),"")</f>
        <v/>
      </c>
      <c r="J13" s="249"/>
      <c r="K13" s="249"/>
      <c r="L13" s="249"/>
      <c r="M13" s="249"/>
      <c r="N13" s="249"/>
      <c r="O13" s="249"/>
      <c r="P13" s="249"/>
      <c r="Q13" s="249"/>
      <c r="R13" s="249"/>
      <c r="S13" s="249"/>
      <c r="T13" s="249"/>
      <c r="U13" s="249"/>
      <c r="V13" s="249"/>
      <c r="W13" s="249"/>
      <c r="X13" s="249"/>
      <c r="Y13" s="249"/>
      <c r="Z13" s="249"/>
      <c r="AA13" s="249"/>
      <c r="AB13" s="249"/>
      <c r="AC13" s="250"/>
      <c r="AD13" s="184" t="s">
        <v>119</v>
      </c>
      <c r="AE13" s="185"/>
      <c r="AF13" s="159" t="str">
        <f>IF(U7="ベア加算","",IF(OR(B13="新加算Ⅰ",B13="新加算Ⅱ",B13="新加算Ⅲ",B13="新加算Ⅳ"),"○",""))</f>
        <v/>
      </c>
      <c r="AG13" s="159" t="str">
        <f>IF(OR(B13="新加算Ⅰ",B13="新加算Ⅱ",B13="新加算Ⅲ",B13="新加算Ⅳ",B13="新加算Ⅴ(１)",B13="新加算Ⅴ(２)",B13="新加算Ⅴ(３)",B13="新加算Ⅴ(４)",B13="新加算Ⅴ(５)",B13="新加算Ⅴ(６)",B13="新加算Ⅴ(８)",B13="新加算Ⅴ(11)"),"○",IF(OR(B13="新加算Ⅴ(７)",B13="新加算Ⅴ(９)",B13="新加算Ⅴ(10)",B13="新加算Ⅴ(12)",B13="新加算Ⅴ(13)",B13="新加算Ⅴ(14)"),"△",""))</f>
        <v/>
      </c>
      <c r="AH13" s="159" t="str">
        <f>IF(OR(B13="新加算Ⅰ",B13="新加算Ⅱ",B13="新加算Ⅲ",B13="新加算Ⅳ",B13="新加算Ⅴ(１)",B13="新加算Ⅴ(２)",B13="新加算Ⅴ(３)",B13="新加算Ⅴ(４)",B13="新加算Ⅴ(５)",B13="新加算Ⅴ(６)",B13="新加算Ⅴ(８)",B13="新加算Ⅴ(11)"),"○",IF(OR(B13="新加算Ⅴ(７)",B13="新加算Ⅴ(９)",B13="新加算Ⅴ(10)",B13="新加算Ⅴ(12)",B13="新加算Ⅴ(13)",B13="新加算Ⅴ(14)"),"△",""))</f>
        <v/>
      </c>
      <c r="AI13" s="159" t="str">
        <f>IF(OR(B13="新加算Ⅰ",B13="新加算Ⅱ",B13="新加算Ⅲ",B13="新加算Ⅴ(１)",B13="新加算Ⅴ(３)",B13="新加算Ⅴ(８)"),"○","")</f>
        <v/>
      </c>
      <c r="AJ13" s="159" t="str">
        <f>IF(OR(B13="新加算Ⅰ",B13="新加算Ⅱ",B13="新加算Ⅴ(１)",B13="新加算Ⅴ(２)",B13="新加算Ⅴ(３)",B13="新加算Ⅴ(４)",B13="新加算Ⅴ(５)",B13="新加算Ⅴ(６)",B13="新加算Ⅴ(７)",B13="新加算Ⅴ(９)",B13="新加算Ⅴ(10)",B13="新加算Ⅴ(12)"),"○","")</f>
        <v/>
      </c>
      <c r="AK13" s="159" t="str">
        <f>IF(OR(B13="新加算Ⅰ",B13="新加算Ⅴ(１)",B13="新加算Ⅴ(２)",B13="新加算Ⅴ(５)",B13="新加算Ⅴ(７)",B13="新加算Ⅴ(10)"),"○","")</f>
        <v/>
      </c>
      <c r="AL13" s="159" t="str">
        <f>IF(OR(B13="新加算Ⅰ",B13="新加算Ⅱ",B13="新加算Ⅴ(１)",B13="新加算Ⅴ(２)",B13="新加算Ⅴ(３)",B13="新加算Ⅴ(４)",B13="新加算Ⅴ(５)",B13="新加算Ⅴ(６)",B13="新加算Ⅴ(７)",B13="新加算Ⅴ(９)",B13="新加算Ⅴ(10)",B13="新加算Ⅴ(12)"),"○","")</f>
        <v/>
      </c>
      <c r="AM13" s="141"/>
      <c r="AN13" s="4"/>
      <c r="AO13" s="139"/>
      <c r="AQ13" s="186" t="s">
        <v>116</v>
      </c>
      <c r="AR13" s="186"/>
      <c r="AS13" s="186"/>
      <c r="AT13" s="186"/>
      <c r="AU13" s="186"/>
      <c r="AV13" s="186"/>
      <c r="AW13" s="186"/>
      <c r="AX13" s="187" t="s">
        <v>93</v>
      </c>
      <c r="AY13" s="187"/>
      <c r="AZ13" s="187"/>
      <c r="BA13" s="187"/>
      <c r="BB13" s="187"/>
      <c r="BC13" s="187"/>
      <c r="BD13" s="187"/>
      <c r="BE13" s="187"/>
      <c r="BF13" s="187"/>
      <c r="BG13" s="187"/>
      <c r="BH13" s="187"/>
      <c r="BI13" s="187"/>
      <c r="BJ13" s="187"/>
      <c r="BK13" s="187"/>
      <c r="BL13" s="187"/>
      <c r="BM13" s="187"/>
      <c r="BN13" s="187"/>
      <c r="BO13" s="187"/>
      <c r="BP13" s="187"/>
      <c r="BQ13" s="187"/>
      <c r="BR13" s="187"/>
      <c r="BS13" s="187"/>
      <c r="BT13" s="187"/>
      <c r="BU13" s="187"/>
      <c r="BV13" s="187"/>
      <c r="BW13" s="187"/>
      <c r="BX13" s="187"/>
      <c r="BY13" s="187"/>
      <c r="BZ13" s="187"/>
      <c r="CA13" s="187"/>
    </row>
    <row r="14" spans="2:90" ht="24.75" customHeight="1" thickBot="1">
      <c r="B14" s="191" t="str">
        <f>IFERROR(VLOOKUP(B7,【参考】数式用!$A$5:$AB$27,MATCH(B13,【参考】数式用!$B$4:$AB$4,0)+1,FALSE),"")</f>
        <v/>
      </c>
      <c r="C14" s="192"/>
      <c r="D14" s="192"/>
      <c r="E14" s="192"/>
      <c r="F14" s="192"/>
      <c r="G14" s="192"/>
      <c r="H14" s="193"/>
      <c r="I14" s="251"/>
      <c r="J14" s="251"/>
      <c r="K14" s="251"/>
      <c r="L14" s="251"/>
      <c r="M14" s="251"/>
      <c r="N14" s="251"/>
      <c r="O14" s="251"/>
      <c r="P14" s="251"/>
      <c r="Q14" s="251"/>
      <c r="R14" s="251"/>
      <c r="S14" s="251"/>
      <c r="T14" s="251"/>
      <c r="U14" s="251"/>
      <c r="V14" s="251"/>
      <c r="W14" s="251"/>
      <c r="X14" s="251"/>
      <c r="Y14" s="251"/>
      <c r="Z14" s="251"/>
      <c r="AA14" s="251"/>
      <c r="AB14" s="251"/>
      <c r="AC14" s="252"/>
      <c r="AD14" s="184"/>
      <c r="AE14" s="185"/>
      <c r="AF14" s="160"/>
      <c r="AG14" s="160"/>
      <c r="AH14" s="160"/>
      <c r="AI14" s="160"/>
      <c r="AJ14" s="160"/>
      <c r="AK14" s="160"/>
      <c r="AL14" s="160"/>
      <c r="AM14" s="141"/>
      <c r="AN14" s="4"/>
      <c r="AO14" s="139"/>
      <c r="AQ14" s="186"/>
      <c r="AR14" s="186"/>
      <c r="AS14" s="186"/>
      <c r="AT14" s="186"/>
      <c r="AU14" s="186"/>
      <c r="AV14" s="186"/>
      <c r="AW14" s="186"/>
      <c r="AX14" s="187"/>
      <c r="AY14" s="187"/>
      <c r="AZ14" s="187"/>
      <c r="BA14" s="187"/>
      <c r="BB14" s="187"/>
      <c r="BC14" s="187"/>
      <c r="BD14" s="187"/>
      <c r="BE14" s="187"/>
      <c r="BF14" s="187"/>
      <c r="BG14" s="187"/>
      <c r="BH14" s="187"/>
      <c r="BI14" s="187"/>
      <c r="BJ14" s="187"/>
      <c r="BK14" s="187"/>
      <c r="BL14" s="187"/>
      <c r="BM14" s="187"/>
      <c r="BN14" s="187"/>
      <c r="BO14" s="187"/>
      <c r="BP14" s="187"/>
      <c r="BQ14" s="187"/>
      <c r="BR14" s="187"/>
      <c r="BS14" s="187"/>
      <c r="BT14" s="187"/>
      <c r="BU14" s="187"/>
      <c r="BV14" s="187"/>
      <c r="BW14" s="187"/>
      <c r="BX14" s="187"/>
      <c r="BY14" s="187"/>
      <c r="BZ14" s="187"/>
      <c r="CA14" s="187"/>
    </row>
    <row r="15" spans="2:90" ht="15" customHeight="1">
      <c r="C15" s="145"/>
      <c r="D15" s="145"/>
      <c r="E15" s="145"/>
      <c r="F15" s="145"/>
      <c r="G15" s="145"/>
      <c r="H15" s="145"/>
      <c r="I15" s="241" t="str">
        <f>IFERROR("※４・５月は"&amp;VLOOKUP(B13,【参考】数式用!AJ5:AM22,2,FALSE)&amp;"・"&amp;VLOOKUP(B13,【参考】数式用!AJ5:AM22,3,FALSE)&amp;"・"&amp;VLOOKUP(B13,【参考】数式用!AJ5:AM22,4,FALSE)&amp;"を算定。","")</f>
        <v/>
      </c>
      <c r="J15" s="241"/>
      <c r="K15" s="241"/>
      <c r="L15" s="241"/>
      <c r="M15" s="241"/>
      <c r="N15" s="241"/>
      <c r="O15" s="241"/>
      <c r="P15" s="241"/>
      <c r="Q15" s="241"/>
      <c r="R15" s="241"/>
      <c r="S15" s="241"/>
      <c r="T15" s="241"/>
      <c r="U15" s="241"/>
      <c r="V15" s="241"/>
      <c r="W15" s="241"/>
      <c r="X15" s="241"/>
      <c r="Y15" s="241"/>
      <c r="Z15" s="241"/>
      <c r="AA15" s="241"/>
      <c r="AB15" s="241"/>
      <c r="AC15" s="241"/>
      <c r="AD15" s="143"/>
      <c r="AE15" s="143"/>
      <c r="AF15" s="141"/>
      <c r="AG15" s="141"/>
      <c r="AH15" s="141"/>
      <c r="AI15" s="141"/>
      <c r="AJ15" s="141"/>
      <c r="AK15" s="141"/>
      <c r="AL15" s="141"/>
      <c r="AM15" s="141"/>
      <c r="AN15" s="4"/>
      <c r="AO15" s="139"/>
      <c r="AQ15" s="147"/>
      <c r="AR15" s="147"/>
      <c r="AS15" s="147"/>
      <c r="AT15" s="147"/>
      <c r="AU15" s="147"/>
      <c r="AV15" s="147"/>
      <c r="AW15" s="147"/>
      <c r="AX15" s="135"/>
      <c r="AY15" s="135"/>
      <c r="AZ15" s="135"/>
      <c r="BA15" s="135"/>
      <c r="BB15" s="135"/>
      <c r="BC15" s="135"/>
      <c r="BD15" s="135"/>
      <c r="BE15" s="135"/>
      <c r="BF15" s="135"/>
      <c r="BG15" s="135"/>
      <c r="BH15" s="135"/>
      <c r="BI15" s="135"/>
      <c r="BJ15" s="135"/>
      <c r="BK15" s="135"/>
      <c r="BL15" s="135"/>
      <c r="BM15" s="135"/>
      <c r="BN15" s="135"/>
      <c r="BO15" s="135"/>
      <c r="BP15" s="135"/>
      <c r="BQ15" s="135"/>
      <c r="BR15" s="135"/>
      <c r="BS15" s="135"/>
      <c r="BT15" s="135"/>
      <c r="BU15" s="135"/>
      <c r="BV15" s="135"/>
      <c r="BW15" s="135"/>
      <c r="BX15" s="135"/>
      <c r="BY15" s="135"/>
      <c r="BZ15" s="135"/>
      <c r="CA15" s="135"/>
    </row>
    <row r="16" spans="2:90" ht="14.25" customHeight="1">
      <c r="C16" s="145"/>
      <c r="D16" s="145"/>
      <c r="E16" s="145"/>
      <c r="F16" s="145"/>
      <c r="G16" s="145"/>
      <c r="H16" s="145"/>
      <c r="I16" s="242"/>
      <c r="J16" s="242"/>
      <c r="K16" s="242"/>
      <c r="L16" s="242"/>
      <c r="M16" s="242"/>
      <c r="N16" s="242"/>
      <c r="O16" s="242"/>
      <c r="P16" s="242"/>
      <c r="Q16" s="242"/>
      <c r="R16" s="242"/>
      <c r="S16" s="242"/>
      <c r="T16" s="242"/>
      <c r="U16" s="242"/>
      <c r="V16" s="242"/>
      <c r="W16" s="242"/>
      <c r="X16" s="242"/>
      <c r="Y16" s="242"/>
      <c r="Z16" s="242"/>
      <c r="AA16" s="242"/>
      <c r="AB16" s="242"/>
      <c r="AC16" s="242"/>
      <c r="AD16" s="143"/>
      <c r="AE16" s="143"/>
      <c r="AF16" s="141"/>
      <c r="AG16" s="141"/>
      <c r="AH16" s="141"/>
      <c r="AI16" s="141"/>
      <c r="AJ16" s="141"/>
      <c r="AK16" s="141"/>
      <c r="AL16" s="141"/>
      <c r="AM16" s="141"/>
      <c r="AN16" s="4"/>
      <c r="AO16" s="139"/>
      <c r="AQ16" s="186" t="s">
        <v>112</v>
      </c>
      <c r="AR16" s="186"/>
      <c r="AS16" s="186"/>
      <c r="AT16" s="186"/>
      <c r="AU16" s="186"/>
      <c r="AV16" s="186"/>
      <c r="AW16" s="186"/>
      <c r="AX16" s="223" t="s">
        <v>100</v>
      </c>
      <c r="AY16" s="223"/>
      <c r="AZ16" s="223"/>
      <c r="BA16" s="223"/>
      <c r="BB16" s="223"/>
      <c r="BC16" s="223"/>
      <c r="BD16" s="223"/>
      <c r="BE16" s="223"/>
      <c r="BF16" s="223"/>
      <c r="BG16" s="223"/>
      <c r="BH16" s="223"/>
      <c r="BI16" s="223"/>
      <c r="BJ16" s="223"/>
      <c r="BK16" s="223"/>
      <c r="BL16" s="223"/>
      <c r="BM16" s="223"/>
      <c r="BN16" s="223"/>
      <c r="BO16" s="223"/>
      <c r="BP16" s="223"/>
      <c r="BQ16" s="223"/>
      <c r="BR16" s="223"/>
      <c r="BS16" s="223"/>
      <c r="BT16" s="223"/>
      <c r="BU16" s="223"/>
      <c r="BV16" s="223"/>
      <c r="BW16" s="223"/>
      <c r="BX16" s="223"/>
      <c r="BY16" s="223"/>
      <c r="BZ16" s="223"/>
      <c r="CA16" s="223"/>
    </row>
    <row r="17" spans="2:80" ht="15" customHeight="1" thickBot="1">
      <c r="B17" s="130" t="s">
        <v>111</v>
      </c>
      <c r="C17" s="106"/>
      <c r="D17" s="106"/>
      <c r="E17" s="65"/>
      <c r="F17" s="65"/>
      <c r="G17" s="65"/>
      <c r="H17" s="65"/>
      <c r="I17" s="126"/>
      <c r="J17" s="126"/>
      <c r="K17" s="126"/>
      <c r="L17" s="126"/>
      <c r="M17" s="127"/>
      <c r="N17" s="127"/>
      <c r="O17" s="127"/>
      <c r="P17" s="127"/>
      <c r="Q17" s="127"/>
      <c r="R17" s="127"/>
      <c r="S17" s="127"/>
      <c r="T17" s="126"/>
      <c r="U17" s="126"/>
      <c r="V17" s="103"/>
      <c r="W17" s="103"/>
      <c r="X17" s="127"/>
      <c r="Y17" s="127"/>
      <c r="Z17" s="127"/>
      <c r="AA17" s="127"/>
      <c r="AB17" s="127"/>
      <c r="AC17" s="127"/>
      <c r="AE17" s="4"/>
      <c r="AF17" s="132"/>
      <c r="AG17" s="132"/>
      <c r="AH17" s="132"/>
      <c r="AI17" s="132"/>
      <c r="AJ17" s="132"/>
      <c r="AK17" s="132"/>
      <c r="AL17" s="132"/>
      <c r="AM17" s="132"/>
      <c r="AN17" s="4"/>
      <c r="AO17" s="139"/>
      <c r="AQ17" s="186"/>
      <c r="AR17" s="186"/>
      <c r="AS17" s="186"/>
      <c r="AT17" s="186"/>
      <c r="AU17" s="186"/>
      <c r="AV17" s="186"/>
      <c r="AW17" s="186"/>
      <c r="AX17" s="223"/>
      <c r="AY17" s="223"/>
      <c r="AZ17" s="223"/>
      <c r="BA17" s="223"/>
      <c r="BB17" s="223"/>
      <c r="BC17" s="223"/>
      <c r="BD17" s="223"/>
      <c r="BE17" s="223"/>
      <c r="BF17" s="223"/>
      <c r="BG17" s="223"/>
      <c r="BH17" s="223"/>
      <c r="BI17" s="223"/>
      <c r="BJ17" s="223"/>
      <c r="BK17" s="223"/>
      <c r="BL17" s="223"/>
      <c r="BM17" s="223"/>
      <c r="BN17" s="223"/>
      <c r="BO17" s="223"/>
      <c r="BP17" s="223"/>
      <c r="BQ17" s="223"/>
      <c r="BR17" s="223"/>
      <c r="BS17" s="223"/>
      <c r="BT17" s="223"/>
      <c r="BU17" s="223"/>
      <c r="BV17" s="223"/>
      <c r="BW17" s="223"/>
      <c r="BX17" s="223"/>
      <c r="BY17" s="223"/>
      <c r="BZ17" s="223"/>
      <c r="CA17" s="223"/>
    </row>
    <row r="18" spans="2:80" ht="24.75" customHeight="1">
      <c r="B18" s="216" t="str">
        <f>IFERROR(IF(VLOOKUP(B28,【参考】数式用2!E6:L23,5,FALSE)="","",VLOOKUP(B28,【参考】数式用2!E6:L23,5,FALSE)),"")</f>
        <v/>
      </c>
      <c r="C18" s="217"/>
      <c r="D18" s="217"/>
      <c r="E18" s="217"/>
      <c r="F18" s="217"/>
      <c r="G18" s="217"/>
      <c r="H18" s="218"/>
      <c r="I18" s="249" t="str">
        <f>IFERROR(VLOOKUP(B28,【参考】数式用2!E6:L23,6,FALSE),"")</f>
        <v/>
      </c>
      <c r="J18" s="249"/>
      <c r="K18" s="249"/>
      <c r="L18" s="249"/>
      <c r="M18" s="249"/>
      <c r="N18" s="249"/>
      <c r="O18" s="249"/>
      <c r="P18" s="249"/>
      <c r="Q18" s="249"/>
      <c r="R18" s="249"/>
      <c r="S18" s="249"/>
      <c r="T18" s="249"/>
      <c r="U18" s="249"/>
      <c r="V18" s="249"/>
      <c r="W18" s="249"/>
      <c r="X18" s="249"/>
      <c r="Y18" s="249"/>
      <c r="Z18" s="249"/>
      <c r="AA18" s="249"/>
      <c r="AB18" s="249"/>
      <c r="AC18" s="250"/>
      <c r="AD18" s="184" t="s">
        <v>119</v>
      </c>
      <c r="AE18" s="185"/>
      <c r="AF18" s="159" t="str">
        <f>IF(U7="ベア加算","",IF(OR(B18="新加算Ⅰ",B18="新加算Ⅱ",B18="新加算Ⅲ",B18="新加算Ⅳ"),"○",""))</f>
        <v/>
      </c>
      <c r="AG18" s="159" t="str">
        <f>IF(OR(B18="新加算Ⅰ",B18="新加算Ⅱ",B18="新加算Ⅲ",B18="新加算Ⅳ",B18="新加算Ⅴ(１)",B18="新加算Ⅴ(２)",B18="新加算Ⅴ(３)",B18="新加算Ⅴ(４)",B18="新加算Ⅴ(５)",B18="新加算Ⅴ(６)",B18="新加算Ⅴ(８)",B18="新加算Ⅴ(11)"),"○",IF(OR(B18="新加算Ⅴ(７)",B18="新加算Ⅴ(９)",B18="新加算Ⅴ(10)",B18="新加算Ⅴ(12)",B18="新加算Ⅴ(13)",B18="新加算Ⅴ(14)"),"△",""))</f>
        <v/>
      </c>
      <c r="AH18" s="159" t="str">
        <f>IF(OR(B18="新加算Ⅰ",B18="新加算Ⅱ",B18="新加算Ⅲ",B18="新加算Ⅳ",B18="新加算Ⅴ(１)",B18="新加算Ⅴ(２)",B18="新加算Ⅴ(３)",B18="新加算Ⅴ(４)",B18="新加算Ⅴ(５)",B18="新加算Ⅴ(６)",B18="新加算Ⅴ(８)",B18="新加算Ⅴ(11)"),"○",IF(OR(B18="新加算Ⅴ(７)",B18="新加算Ⅴ(９)",B18="新加算Ⅴ(10)",B18="新加算Ⅴ(12)",B18="新加算Ⅴ(13)",B18="新加算Ⅴ(14)"),"△",""))</f>
        <v/>
      </c>
      <c r="AI18" s="159" t="str">
        <f>IF(OR(B18="新加算Ⅰ",B18="新加算Ⅱ",B18="新加算Ⅲ",B18="新加算Ⅴ(１)",B18="新加算Ⅴ(３)",B18="新加算Ⅴ(８)"),"○","")</f>
        <v/>
      </c>
      <c r="AJ18" s="159" t="str">
        <f>IF(OR(B18="新加算Ⅰ",B18="新加算Ⅱ",B18="新加算Ⅴ(１)",B18="新加算Ⅴ(２)",B18="新加算Ⅴ(３)",B18="新加算Ⅴ(４)",B18="新加算Ⅴ(５)",B18="新加算Ⅴ(６)",B18="新加算Ⅴ(７)",B18="新加算Ⅴ(９)",B18="新加算Ⅴ(10)",B18="新加算Ⅴ(12)"),"○","")</f>
        <v/>
      </c>
      <c r="AK18" s="159" t="str">
        <f>IF(OR(B18="新加算Ⅰ",B18="新加算Ⅴ(１)",B18="新加算Ⅴ(２)",B18="新加算Ⅴ(５)",B18="新加算Ⅴ(７)",B18="新加算Ⅴ(10)"),"○","")</f>
        <v/>
      </c>
      <c r="AL18" s="159" t="str">
        <f>IF(OR(B18="新加算Ⅰ",B18="新加算Ⅱ",B18="新加算Ⅴ(１)",B18="新加算Ⅴ(２)",B18="新加算Ⅴ(３)",B18="新加算Ⅴ(４)",B18="新加算Ⅴ(５)",B18="新加算Ⅴ(６)",B18="新加算Ⅴ(７)",B18="新加算Ⅴ(９)",B18="新加算Ⅴ(10)",B18="新加算Ⅴ(12)"),"○","")</f>
        <v/>
      </c>
      <c r="AM18" s="141"/>
      <c r="AN18" s="4"/>
      <c r="AO18" s="139"/>
      <c r="AQ18" s="186"/>
      <c r="AR18" s="186"/>
      <c r="AS18" s="186"/>
      <c r="AT18" s="186"/>
      <c r="AU18" s="186"/>
      <c r="AV18" s="186"/>
      <c r="AW18" s="186"/>
      <c r="AX18" s="223"/>
      <c r="AY18" s="223"/>
      <c r="AZ18" s="223"/>
      <c r="BA18" s="223"/>
      <c r="BB18" s="223"/>
      <c r="BC18" s="223"/>
      <c r="BD18" s="223"/>
      <c r="BE18" s="223"/>
      <c r="BF18" s="223"/>
      <c r="BG18" s="223"/>
      <c r="BH18" s="223"/>
      <c r="BI18" s="223"/>
      <c r="BJ18" s="223"/>
      <c r="BK18" s="223"/>
      <c r="BL18" s="223"/>
      <c r="BM18" s="223"/>
      <c r="BN18" s="223"/>
      <c r="BO18" s="223"/>
      <c r="BP18" s="223"/>
      <c r="BQ18" s="223"/>
      <c r="BR18" s="223"/>
      <c r="BS18" s="223"/>
      <c r="BT18" s="223"/>
      <c r="BU18" s="223"/>
      <c r="BV18" s="223"/>
      <c r="BW18" s="223"/>
      <c r="BX18" s="223"/>
      <c r="BY18" s="223"/>
      <c r="BZ18" s="223"/>
      <c r="CA18" s="223"/>
    </row>
    <row r="19" spans="2:80" ht="17.25" customHeight="1">
      <c r="B19" s="243" t="str">
        <f>IFERROR(VLOOKUP(B7,【参考】数式用!$A$5:$AB$27,MATCH(B18,【参考】数式用!$B$4:$AB$4,0)+1,FALSE),"")</f>
        <v/>
      </c>
      <c r="C19" s="244"/>
      <c r="D19" s="244"/>
      <c r="E19" s="244"/>
      <c r="F19" s="244"/>
      <c r="G19" s="244"/>
      <c r="H19" s="245"/>
      <c r="I19" s="198"/>
      <c r="J19" s="198"/>
      <c r="K19" s="198"/>
      <c r="L19" s="198"/>
      <c r="M19" s="198"/>
      <c r="N19" s="198"/>
      <c r="O19" s="198"/>
      <c r="P19" s="198"/>
      <c r="Q19" s="198"/>
      <c r="R19" s="198"/>
      <c r="S19" s="198"/>
      <c r="T19" s="198"/>
      <c r="U19" s="198"/>
      <c r="V19" s="198"/>
      <c r="W19" s="198"/>
      <c r="X19" s="198"/>
      <c r="Y19" s="198"/>
      <c r="Z19" s="198"/>
      <c r="AA19" s="198"/>
      <c r="AB19" s="198"/>
      <c r="AC19" s="253"/>
      <c r="AD19" s="184"/>
      <c r="AE19" s="185"/>
      <c r="AF19" s="183"/>
      <c r="AG19" s="183"/>
      <c r="AH19" s="183"/>
      <c r="AI19" s="183"/>
      <c r="AJ19" s="183"/>
      <c r="AK19" s="183"/>
      <c r="AL19" s="183"/>
      <c r="AM19" s="141"/>
      <c r="AN19" s="4"/>
      <c r="AO19" s="139"/>
      <c r="AQ19" s="144"/>
      <c r="AR19" s="144"/>
      <c r="AS19" s="144"/>
      <c r="AT19" s="144"/>
      <c r="AU19" s="144"/>
      <c r="AV19" s="144"/>
      <c r="AW19" s="144"/>
      <c r="AX19" s="144"/>
      <c r="AY19" s="144"/>
      <c r="AZ19" s="144"/>
      <c r="BA19" s="144"/>
      <c r="BB19" s="144"/>
      <c r="BC19" s="144"/>
      <c r="BD19" s="144"/>
      <c r="BE19" s="144"/>
      <c r="BF19" s="144"/>
      <c r="BG19" s="144"/>
      <c r="BH19" s="144"/>
      <c r="BI19" s="144"/>
      <c r="BJ19" s="144"/>
      <c r="BK19" s="144"/>
      <c r="BL19" s="144"/>
      <c r="BM19" s="144"/>
      <c r="BN19" s="144"/>
      <c r="BO19" s="144"/>
      <c r="BP19" s="144"/>
      <c r="BQ19" s="144"/>
      <c r="BR19" s="144"/>
      <c r="BS19" s="144"/>
      <c r="BT19" s="144"/>
      <c r="BU19" s="144"/>
      <c r="BV19" s="144"/>
      <c r="BW19" s="144"/>
      <c r="BX19" s="144"/>
      <c r="BY19" s="144"/>
      <c r="BZ19" s="144"/>
      <c r="CA19" s="144"/>
    </row>
    <row r="20" spans="2:80" ht="9.75" customHeight="1" thickBot="1">
      <c r="B20" s="246"/>
      <c r="C20" s="247"/>
      <c r="D20" s="247"/>
      <c r="E20" s="247"/>
      <c r="F20" s="247"/>
      <c r="G20" s="247"/>
      <c r="H20" s="248"/>
      <c r="I20" s="251"/>
      <c r="J20" s="251"/>
      <c r="K20" s="251"/>
      <c r="L20" s="251"/>
      <c r="M20" s="251"/>
      <c r="N20" s="251"/>
      <c r="O20" s="251"/>
      <c r="P20" s="251"/>
      <c r="Q20" s="251"/>
      <c r="R20" s="251"/>
      <c r="S20" s="251"/>
      <c r="T20" s="251"/>
      <c r="U20" s="251"/>
      <c r="V20" s="251"/>
      <c r="W20" s="251"/>
      <c r="X20" s="251"/>
      <c r="Y20" s="251"/>
      <c r="Z20" s="251"/>
      <c r="AA20" s="251"/>
      <c r="AB20" s="251"/>
      <c r="AC20" s="252"/>
      <c r="AD20" s="184"/>
      <c r="AE20" s="185"/>
      <c r="AF20" s="160"/>
      <c r="AG20" s="160"/>
      <c r="AH20" s="160"/>
      <c r="AI20" s="160"/>
      <c r="AJ20" s="160"/>
      <c r="AK20" s="160"/>
      <c r="AL20" s="160"/>
      <c r="AM20" s="141"/>
      <c r="AN20" s="4"/>
      <c r="AO20" s="139"/>
      <c r="AP20" s="146"/>
      <c r="AQ20" s="186" t="s">
        <v>113</v>
      </c>
      <c r="AR20" s="186"/>
      <c r="AS20" s="186"/>
      <c r="AT20" s="186"/>
      <c r="AU20" s="186"/>
      <c r="AV20" s="186"/>
      <c r="AW20" s="186"/>
      <c r="AX20" s="187" t="str">
        <f>IFERROR(VLOOKUP(B7,【参考】数式用!AF5:AG27,2,0),"")</f>
        <v/>
      </c>
      <c r="AY20" s="187"/>
      <c r="AZ20" s="187"/>
      <c r="BA20" s="187"/>
      <c r="BB20" s="187"/>
      <c r="BC20" s="187"/>
      <c r="BD20" s="187"/>
      <c r="BE20" s="187"/>
      <c r="BF20" s="187"/>
      <c r="BG20" s="187"/>
      <c r="BH20" s="187"/>
      <c r="BI20" s="187"/>
      <c r="BJ20" s="187"/>
      <c r="BK20" s="187"/>
      <c r="BL20" s="187"/>
      <c r="BM20" s="187"/>
      <c r="BN20" s="187"/>
      <c r="BO20" s="187"/>
      <c r="BP20" s="187"/>
      <c r="BQ20" s="187"/>
      <c r="BR20" s="187"/>
      <c r="BS20" s="187"/>
      <c r="BT20" s="187"/>
      <c r="BU20" s="187"/>
      <c r="BV20" s="187"/>
      <c r="BW20" s="187"/>
      <c r="BX20" s="187"/>
      <c r="BY20" s="187"/>
      <c r="BZ20" s="187"/>
      <c r="CA20" s="187"/>
    </row>
    <row r="21" spans="2:80" ht="28.5" customHeight="1">
      <c r="B21" s="142"/>
      <c r="C21" s="142"/>
      <c r="D21" s="142"/>
      <c r="E21" s="142"/>
      <c r="F21" s="142"/>
      <c r="G21" s="142"/>
      <c r="H21" s="142"/>
      <c r="I21" s="241" t="str">
        <f>IFERROR("※４・５月は"&amp;VLOOKUP(B18,【参考】数式用!AJ5:AM22,2,FALSE)&amp;"・"&amp;VLOOKUP(B18,【参考】数式用!AJ5:AM22,3,FALSE)&amp;"・"&amp;VLOOKUP(B18,【参考】数式用!AJ5:AM22,4,FALSE)&amp;"を算定。","")</f>
        <v/>
      </c>
      <c r="J21" s="241"/>
      <c r="K21" s="241"/>
      <c r="L21" s="241"/>
      <c r="M21" s="241"/>
      <c r="N21" s="241"/>
      <c r="O21" s="241"/>
      <c r="P21" s="241"/>
      <c r="Q21" s="241"/>
      <c r="R21" s="241"/>
      <c r="S21" s="241"/>
      <c r="T21" s="241"/>
      <c r="U21" s="241"/>
      <c r="V21" s="241"/>
      <c r="W21" s="241"/>
      <c r="X21" s="241"/>
      <c r="Y21" s="241"/>
      <c r="Z21" s="241"/>
      <c r="AA21" s="241"/>
      <c r="AB21" s="241"/>
      <c r="AC21" s="241"/>
      <c r="AD21" s="143"/>
      <c r="AE21" s="143"/>
      <c r="AF21" s="141"/>
      <c r="AG21" s="141"/>
      <c r="AH21" s="141"/>
      <c r="AI21" s="141"/>
      <c r="AJ21" s="141"/>
      <c r="AK21" s="141"/>
      <c r="AL21" s="141"/>
      <c r="AM21" s="141"/>
      <c r="AN21" s="4"/>
      <c r="AO21" s="139"/>
      <c r="AQ21" s="186"/>
      <c r="AR21" s="186"/>
      <c r="AS21" s="186"/>
      <c r="AT21" s="186"/>
      <c r="AU21" s="186"/>
      <c r="AV21" s="186"/>
      <c r="AW21" s="186"/>
      <c r="AX21" s="187"/>
      <c r="AY21" s="187"/>
      <c r="AZ21" s="187"/>
      <c r="BA21" s="187"/>
      <c r="BB21" s="187"/>
      <c r="BC21" s="187"/>
      <c r="BD21" s="187"/>
      <c r="BE21" s="187"/>
      <c r="BF21" s="187"/>
      <c r="BG21" s="187"/>
      <c r="BH21" s="187"/>
      <c r="BI21" s="187"/>
      <c r="BJ21" s="187"/>
      <c r="BK21" s="187"/>
      <c r="BL21" s="187"/>
      <c r="BM21" s="187"/>
      <c r="BN21" s="187"/>
      <c r="BO21" s="187"/>
      <c r="BP21" s="187"/>
      <c r="BQ21" s="187"/>
      <c r="BR21" s="187"/>
      <c r="BS21" s="187"/>
      <c r="BT21" s="187"/>
      <c r="BU21" s="187"/>
      <c r="BV21" s="187"/>
      <c r="BW21" s="187"/>
      <c r="BX21" s="187"/>
      <c r="BY21" s="187"/>
      <c r="BZ21" s="187"/>
      <c r="CA21" s="187"/>
    </row>
    <row r="22" spans="2:80" ht="15.75" customHeight="1" thickBot="1">
      <c r="B22" s="129" t="s">
        <v>110</v>
      </c>
      <c r="C22" s="107"/>
      <c r="D22" s="107"/>
      <c r="E22" s="65"/>
      <c r="F22" s="65"/>
      <c r="G22" s="65"/>
      <c r="H22" s="65"/>
      <c r="I22" s="127"/>
      <c r="J22" s="127"/>
      <c r="K22" s="127"/>
      <c r="L22" s="127"/>
      <c r="M22" s="127"/>
      <c r="N22" s="127"/>
      <c r="O22" s="127"/>
      <c r="P22" s="127"/>
      <c r="Q22" s="127"/>
      <c r="R22" s="127"/>
      <c r="S22" s="127"/>
      <c r="T22" s="127"/>
      <c r="U22" s="127"/>
      <c r="V22" s="103"/>
      <c r="W22" s="103"/>
      <c r="X22" s="103"/>
      <c r="Y22" s="103"/>
      <c r="Z22" s="103"/>
      <c r="AA22" s="103"/>
      <c r="AB22" s="103"/>
      <c r="AC22" s="103"/>
      <c r="AE22" s="4"/>
      <c r="AF22" s="132"/>
      <c r="AG22" s="132"/>
      <c r="AH22" s="132"/>
      <c r="AI22" s="132"/>
      <c r="AJ22" s="132"/>
      <c r="AK22" s="132"/>
      <c r="AL22" s="132"/>
      <c r="AM22" s="132"/>
      <c r="AN22" s="4"/>
      <c r="AO22" s="139"/>
      <c r="AQ22" s="103"/>
      <c r="AR22" s="103"/>
      <c r="AS22" s="103"/>
      <c r="AT22" s="103"/>
      <c r="AU22" s="103"/>
      <c r="AV22" s="103"/>
      <c r="AW22" s="103"/>
      <c r="AX22" s="103"/>
      <c r="AY22" s="103"/>
      <c r="AZ22" s="103"/>
      <c r="BA22" s="103"/>
      <c r="BB22" s="103"/>
      <c r="BC22" s="103"/>
      <c r="BD22" s="103"/>
      <c r="BE22" s="103"/>
      <c r="BF22" s="103"/>
      <c r="BG22" s="103"/>
      <c r="BH22" s="103"/>
      <c r="BI22" s="103"/>
      <c r="BJ22" s="103"/>
      <c r="BK22" s="103"/>
      <c r="BL22" s="103"/>
      <c r="BM22" s="103"/>
      <c r="BN22" s="103"/>
      <c r="BO22" s="103"/>
      <c r="BP22" s="103"/>
      <c r="BQ22" s="103"/>
      <c r="BR22" s="103"/>
      <c r="BS22" s="103"/>
      <c r="BT22" s="103"/>
      <c r="BU22" s="103"/>
      <c r="BV22" s="103"/>
      <c r="BW22" s="103"/>
      <c r="BX22" s="103"/>
      <c r="BY22" s="103"/>
      <c r="BZ22" s="103"/>
      <c r="CA22" s="103"/>
    </row>
    <row r="23" spans="2:80" ht="24.75" customHeight="1">
      <c r="B23" s="216" t="str">
        <f>IFERROR(IF(VLOOKUP(B28,【参考】数式用2!E6:L23,7,FALSE)="","",VLOOKUP(B28,【参考】数式用2!E6:L23,7,FALSE)),"")</f>
        <v/>
      </c>
      <c r="C23" s="217"/>
      <c r="D23" s="217"/>
      <c r="E23" s="217"/>
      <c r="F23" s="217"/>
      <c r="G23" s="217"/>
      <c r="H23" s="218"/>
      <c r="I23" s="249" t="str">
        <f>IFERROR(VLOOKUP(B28,【参考】数式用2!E6:L23,8,FALSE),"")</f>
        <v/>
      </c>
      <c r="J23" s="249"/>
      <c r="K23" s="249"/>
      <c r="L23" s="249"/>
      <c r="M23" s="249"/>
      <c r="N23" s="249"/>
      <c r="O23" s="249"/>
      <c r="P23" s="249"/>
      <c r="Q23" s="249"/>
      <c r="R23" s="249"/>
      <c r="S23" s="249"/>
      <c r="T23" s="249"/>
      <c r="U23" s="249"/>
      <c r="V23" s="249"/>
      <c r="W23" s="249"/>
      <c r="X23" s="249"/>
      <c r="Y23" s="249"/>
      <c r="Z23" s="249"/>
      <c r="AA23" s="249"/>
      <c r="AB23" s="249"/>
      <c r="AC23" s="250"/>
      <c r="AD23" s="184" t="s">
        <v>119</v>
      </c>
      <c r="AE23" s="185"/>
      <c r="AF23" s="159" t="str">
        <f>IF(U7="ベア加算","",IF(OR(B23="新加算Ⅰ",B23="新加算Ⅱ",B23="新加算Ⅲ",B23="新加算Ⅳ"),"○",""))</f>
        <v/>
      </c>
      <c r="AG23" s="159" t="str">
        <f>IF(OR(B23="新加算Ⅰ",B23="新加算Ⅱ",B23="新加算Ⅲ",B23="新加算Ⅳ",B23="新加算Ⅴ(１)",B23="新加算Ⅴ(２)",B23="新加算Ⅴ(３)",B23="新加算Ⅴ(４)",B23="新加算Ⅴ(５)",B23="新加算Ⅴ(６)",B23="新加算Ⅴ(８)",B23="新加算Ⅴ(11)"),"○",IF(OR(B23="新加算Ⅴ(７)",B23="新加算Ⅴ(９)",B23="新加算Ⅴ(10)",B23="新加算Ⅴ(12)",B23="新加算Ⅴ(13)",B23="新加算Ⅴ(14)"),"△",""))</f>
        <v/>
      </c>
      <c r="AH23" s="159" t="str">
        <f>IF(OR(B23="新加算Ⅰ",B23="新加算Ⅱ",B23="新加算Ⅲ",B23="新加算Ⅳ",B23="新加算Ⅴ(１)",B23="新加算Ⅴ(２)",B23="新加算Ⅴ(３)",B23="新加算Ⅴ(４)",B23="新加算Ⅴ(５)",B23="新加算Ⅴ(６)",B23="新加算Ⅴ(８)",B23="新加算Ⅴ(11)"),"○",IF(OR(B23="新加算Ⅴ(７)",B23="新加算Ⅴ(９)",B23="新加算Ⅴ(10)",B23="新加算Ⅴ(12)",B23="新加算Ⅴ(13)",B23="新加算Ⅴ(14)"),"△",""))</f>
        <v/>
      </c>
      <c r="AI23" s="159" t="str">
        <f>IF(OR(B23="新加算Ⅰ",B23="新加算Ⅱ",B23="新加算Ⅲ",B23="新加算Ⅴ(１)",B23="新加算Ⅴ(３)",B23="新加算Ⅴ(８)"),"○","")</f>
        <v/>
      </c>
      <c r="AJ23" s="159" t="str">
        <f>IF(OR(B23="新加算Ⅰ",B23="新加算Ⅱ",B23="新加算Ⅴ(１)",B23="新加算Ⅴ(２)",B23="新加算Ⅴ(３)",B23="新加算Ⅴ(４)",B23="新加算Ⅴ(５)",B23="新加算Ⅴ(６)",B23="新加算Ⅴ(７)",B23="新加算Ⅴ(９)",B23="新加算Ⅴ(10)",B23="新加算Ⅴ(12)"),"○","")</f>
        <v/>
      </c>
      <c r="AK23" s="159" t="str">
        <f>IF(OR(B23="新加算Ⅰ",B23="新加算Ⅴ(１)",B23="新加算Ⅴ(２)",B23="新加算Ⅴ(５)",B23="新加算Ⅴ(７)",B23="新加算Ⅴ(10)"),"○","")</f>
        <v/>
      </c>
      <c r="AL23" s="159" t="str">
        <f>IF(OR(B23="新加算Ⅰ",B23="新加算Ⅱ",B23="新加算Ⅴ(１)",B23="新加算Ⅴ(２)",B23="新加算Ⅴ(３)",B23="新加算Ⅴ(４)",B23="新加算Ⅴ(５)",B23="新加算Ⅴ(６)",B23="新加算Ⅴ(７)",B23="新加算Ⅴ(９)",B23="新加算Ⅴ(10)",B23="新加算Ⅴ(12)"),"○","")</f>
        <v/>
      </c>
      <c r="AM23" s="141"/>
      <c r="AN23" s="4"/>
      <c r="AO23" s="139"/>
      <c r="AQ23" s="186" t="s">
        <v>94</v>
      </c>
      <c r="AR23" s="186"/>
      <c r="AS23" s="186"/>
      <c r="AT23" s="186"/>
      <c r="AU23" s="186"/>
      <c r="AV23" s="186"/>
      <c r="AW23" s="186"/>
      <c r="AX23" s="187" t="s">
        <v>59</v>
      </c>
      <c r="AY23" s="187"/>
      <c r="AZ23" s="187"/>
      <c r="BA23" s="187"/>
      <c r="BB23" s="187"/>
      <c r="BC23" s="187"/>
      <c r="BD23" s="187"/>
      <c r="BE23" s="187"/>
      <c r="BF23" s="187"/>
      <c r="BG23" s="187"/>
      <c r="BH23" s="187"/>
      <c r="BI23" s="187"/>
      <c r="BJ23" s="187"/>
      <c r="BK23" s="187"/>
      <c r="BL23" s="187"/>
      <c r="BM23" s="187"/>
      <c r="BN23" s="187"/>
      <c r="BO23" s="187"/>
      <c r="BP23" s="187"/>
      <c r="BQ23" s="187"/>
      <c r="BR23" s="187"/>
      <c r="BS23" s="187"/>
      <c r="BT23" s="187"/>
      <c r="BU23" s="187"/>
      <c r="BV23" s="187"/>
      <c r="BW23" s="187"/>
      <c r="BX23" s="187"/>
      <c r="BY23" s="187"/>
      <c r="BZ23" s="187"/>
      <c r="CA23" s="187"/>
    </row>
    <row r="24" spans="2:80" ht="24.75" customHeight="1" thickBot="1">
      <c r="B24" s="191" t="str">
        <f>IFERROR(VLOOKUP(B7,【参考】数式用!$A$5:$AB$27,MATCH(B23,【参考】数式用!$B$4:$AB$4,0)+1,FALSE),"")</f>
        <v/>
      </c>
      <c r="C24" s="192"/>
      <c r="D24" s="192"/>
      <c r="E24" s="192"/>
      <c r="F24" s="192"/>
      <c r="G24" s="192"/>
      <c r="H24" s="193"/>
      <c r="I24" s="251"/>
      <c r="J24" s="251"/>
      <c r="K24" s="251"/>
      <c r="L24" s="251"/>
      <c r="M24" s="251"/>
      <c r="N24" s="251"/>
      <c r="O24" s="251"/>
      <c r="P24" s="251"/>
      <c r="Q24" s="251"/>
      <c r="R24" s="251"/>
      <c r="S24" s="251"/>
      <c r="T24" s="251"/>
      <c r="U24" s="251"/>
      <c r="V24" s="251"/>
      <c r="W24" s="251"/>
      <c r="X24" s="251"/>
      <c r="Y24" s="251"/>
      <c r="Z24" s="251"/>
      <c r="AA24" s="251"/>
      <c r="AB24" s="251"/>
      <c r="AC24" s="252"/>
      <c r="AD24" s="184"/>
      <c r="AE24" s="185"/>
      <c r="AF24" s="160"/>
      <c r="AG24" s="160"/>
      <c r="AH24" s="160"/>
      <c r="AI24" s="160"/>
      <c r="AJ24" s="160"/>
      <c r="AK24" s="160"/>
      <c r="AL24" s="160"/>
      <c r="AM24" s="141"/>
      <c r="AN24" s="4"/>
      <c r="AO24" s="139"/>
      <c r="AQ24" s="186"/>
      <c r="AR24" s="186"/>
      <c r="AS24" s="186"/>
      <c r="AT24" s="186"/>
      <c r="AU24" s="186"/>
      <c r="AV24" s="186"/>
      <c r="AW24" s="186"/>
      <c r="AX24" s="187"/>
      <c r="AY24" s="187"/>
      <c r="AZ24" s="187"/>
      <c r="BA24" s="187"/>
      <c r="BB24" s="187"/>
      <c r="BC24" s="187"/>
      <c r="BD24" s="187"/>
      <c r="BE24" s="187"/>
      <c r="BF24" s="187"/>
      <c r="BG24" s="187"/>
      <c r="BH24" s="187"/>
      <c r="BI24" s="187"/>
      <c r="BJ24" s="187"/>
      <c r="BK24" s="187"/>
      <c r="BL24" s="187"/>
      <c r="BM24" s="187"/>
      <c r="BN24" s="187"/>
      <c r="BO24" s="187"/>
      <c r="BP24" s="187"/>
      <c r="BQ24" s="187"/>
      <c r="BR24" s="187"/>
      <c r="BS24" s="187"/>
      <c r="BT24" s="187"/>
      <c r="BU24" s="187"/>
      <c r="BV24" s="187"/>
      <c r="BW24" s="187"/>
      <c r="BX24" s="187"/>
      <c r="BY24" s="187"/>
      <c r="BZ24" s="187"/>
      <c r="CA24" s="187"/>
    </row>
    <row r="25" spans="2:80" s="65" customFormat="1" ht="27" customHeight="1">
      <c r="B25" s="104"/>
      <c r="C25" s="104"/>
      <c r="D25" s="104"/>
      <c r="E25" s="104"/>
      <c r="F25" s="104"/>
      <c r="G25" s="105"/>
      <c r="H25" s="105"/>
      <c r="I25" s="241" t="str">
        <f>IFERROR("※４・５月は"&amp;VLOOKUP(B23,【参考】数式用!AJ5:AM22,2,FALSE)&amp;"・"&amp;VLOOKUP(B23,【参考】数式用!AJ5:AM22,3,FALSE)&amp;"・"&amp;VLOOKUP(B23,【参考】数式用!AJ5:AM22,4,FALSE)&amp;"を算定。","")</f>
        <v/>
      </c>
      <c r="J25" s="241"/>
      <c r="K25" s="241"/>
      <c r="L25" s="241"/>
      <c r="M25" s="241"/>
      <c r="N25" s="241"/>
      <c r="O25" s="241"/>
      <c r="P25" s="241"/>
      <c r="Q25" s="241"/>
      <c r="R25" s="241"/>
      <c r="S25" s="241"/>
      <c r="T25" s="241"/>
      <c r="U25" s="241"/>
      <c r="V25" s="241"/>
      <c r="W25" s="241"/>
      <c r="X25" s="241"/>
      <c r="Y25" s="241"/>
      <c r="Z25" s="241"/>
      <c r="AA25" s="241"/>
      <c r="AB25" s="241"/>
      <c r="AC25" s="241"/>
      <c r="AE25" s="4"/>
      <c r="AF25" s="125"/>
      <c r="AG25" s="125"/>
      <c r="AH25" s="125"/>
      <c r="AI25" s="125"/>
      <c r="AJ25" s="125"/>
      <c r="AK25" s="125"/>
      <c r="AL25" s="125"/>
      <c r="AM25" s="125"/>
      <c r="AN25" s="4"/>
      <c r="AO25" s="139"/>
      <c r="AQ25" s="103"/>
      <c r="AR25" s="103"/>
      <c r="AS25" s="103"/>
      <c r="AT25" s="103"/>
      <c r="AU25" s="103"/>
      <c r="AV25" s="103"/>
      <c r="AW25" s="103"/>
      <c r="AX25" s="103"/>
      <c r="AY25" s="103"/>
      <c r="AZ25" s="103"/>
      <c r="BA25" s="103"/>
      <c r="BB25" s="103"/>
      <c r="BC25" s="103"/>
      <c r="BD25" s="103"/>
      <c r="BE25" s="103"/>
      <c r="BF25" s="103"/>
      <c r="BG25" s="103"/>
      <c r="BH25" s="103"/>
      <c r="BI25" s="103"/>
      <c r="BJ25" s="103"/>
      <c r="BK25" s="103"/>
      <c r="BL25" s="103"/>
      <c r="BM25" s="103"/>
      <c r="BN25" s="103"/>
      <c r="BO25" s="103"/>
      <c r="BP25" s="103"/>
      <c r="BQ25" s="103"/>
      <c r="BR25" s="103"/>
      <c r="BS25" s="103"/>
      <c r="BT25" s="103"/>
      <c r="BU25" s="103"/>
      <c r="BV25" s="103"/>
      <c r="BW25" s="103"/>
      <c r="BX25" s="103"/>
      <c r="BY25" s="103"/>
      <c r="BZ25" s="103"/>
      <c r="CA25" s="103"/>
      <c r="CB25" s="2"/>
    </row>
    <row r="26" spans="2:80" s="65" customFormat="1" ht="20.25" customHeight="1">
      <c r="AQ26" s="103"/>
      <c r="AR26" s="103"/>
      <c r="AS26" s="103"/>
      <c r="AT26" s="103"/>
      <c r="AU26" s="103"/>
      <c r="AV26" s="103"/>
      <c r="AW26" s="103"/>
      <c r="AX26" s="103"/>
      <c r="AY26" s="103"/>
      <c r="AZ26" s="103"/>
      <c r="BA26" s="103"/>
      <c r="BB26" s="103"/>
      <c r="BC26" s="103"/>
      <c r="BD26" s="103"/>
      <c r="BE26" s="103"/>
      <c r="BF26" s="103"/>
      <c r="BG26" s="103"/>
      <c r="BH26" s="103"/>
      <c r="BI26" s="103"/>
      <c r="BJ26" s="103"/>
      <c r="BK26" s="103"/>
      <c r="BL26" s="103"/>
      <c r="BM26" s="103"/>
      <c r="BN26" s="103"/>
      <c r="BO26" s="103"/>
      <c r="BP26" s="103"/>
      <c r="BQ26" s="103"/>
      <c r="BR26" s="103"/>
      <c r="BS26" s="103"/>
      <c r="BT26" s="103"/>
      <c r="BU26" s="103"/>
      <c r="BV26" s="103"/>
      <c r="BW26" s="103"/>
      <c r="BX26" s="103"/>
      <c r="BY26" s="103"/>
      <c r="BZ26" s="103"/>
      <c r="CA26" s="103"/>
    </row>
    <row r="27" spans="2:80" s="103" customFormat="1" ht="9" customHeight="1"/>
    <row r="28" spans="2:80" s="103" customFormat="1" ht="15" customHeight="1">
      <c r="B28" s="225" t="str">
        <f>K7&amp;P7&amp;U7</f>
        <v/>
      </c>
      <c r="C28" s="226"/>
      <c r="D28" s="226"/>
      <c r="E28" s="226"/>
      <c r="F28" s="226"/>
      <c r="G28" s="226"/>
      <c r="H28" s="226"/>
      <c r="I28" s="226"/>
      <c r="J28" s="226"/>
      <c r="K28" s="226"/>
      <c r="L28" s="226"/>
      <c r="M28" s="226"/>
      <c r="N28" s="226"/>
      <c r="O28" s="227"/>
    </row>
    <row r="29" spans="2:80" s="103" customFormat="1" ht="15" customHeight="1"/>
    <row r="30" spans="2:80" s="103" customFormat="1" ht="15" customHeight="1"/>
    <row r="31" spans="2:80" s="103" customFormat="1" ht="9" customHeight="1"/>
    <row r="32" spans="2:80" s="103" customFormat="1" ht="15" customHeight="1"/>
    <row r="33" spans="1:79" s="103" customFormat="1" ht="15" customHeight="1"/>
    <row r="34" spans="1:79" s="103" customFormat="1" ht="15" customHeight="1"/>
    <row r="35" spans="1:79" s="103" customFormat="1" ht="9" customHeight="1"/>
    <row r="36" spans="1:79" s="103" customFormat="1" ht="15" customHeight="1"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</row>
    <row r="37" spans="1:79" s="103" customFormat="1" ht="15" customHeight="1"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</row>
    <row r="38" spans="1:79" s="103" customFormat="1" ht="15" customHeight="1"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</row>
    <row r="39" spans="1:79" s="103" customFormat="1" ht="9" customHeight="1"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</row>
    <row r="40" spans="1:79" s="103" customFormat="1" ht="15" customHeight="1"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</row>
    <row r="41" spans="1:79" s="103" customFormat="1" ht="15" customHeight="1"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</row>
    <row r="42" spans="1:79" s="103" customFormat="1" ht="15" customHeight="1"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</row>
    <row r="43" spans="1:79" s="103" customFormat="1" ht="9" customHeight="1"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</row>
    <row r="44" spans="1:79" s="103" customFormat="1" ht="15" customHeight="1"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</row>
    <row r="45" spans="1:79" s="103" customFormat="1" ht="1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</row>
    <row r="46" spans="1:79" ht="15.95" customHeight="1"/>
    <row r="47" spans="1:79" ht="15.95" customHeight="1"/>
    <row r="48" spans="1:79" ht="15.95" customHeight="1"/>
    <row r="49" ht="15.95" customHeight="1"/>
    <row r="50" ht="15.95" customHeight="1"/>
    <row r="51" ht="15.95" customHeight="1"/>
    <row r="52" ht="15.95" customHeight="1"/>
    <row r="53" ht="15.95" customHeight="1"/>
  </sheetData>
  <mergeCells count="71">
    <mergeCell ref="B1:AC3"/>
    <mergeCell ref="AF5:AL5"/>
    <mergeCell ref="B28:O28"/>
    <mergeCell ref="AF6:AF12"/>
    <mergeCell ref="AG6:AG12"/>
    <mergeCell ref="B18:H18"/>
    <mergeCell ref="K6:AC6"/>
    <mergeCell ref="B6:J6"/>
    <mergeCell ref="B7:J9"/>
    <mergeCell ref="I21:AC21"/>
    <mergeCell ref="I25:AC25"/>
    <mergeCell ref="I15:AC16"/>
    <mergeCell ref="B19:H20"/>
    <mergeCell ref="I13:AC14"/>
    <mergeCell ref="I18:AC20"/>
    <mergeCell ref="I23:AC24"/>
    <mergeCell ref="AX3:CA4"/>
    <mergeCell ref="AQ3:AW4"/>
    <mergeCell ref="B23:H23"/>
    <mergeCell ref="K9:O9"/>
    <mergeCell ref="P9:T9"/>
    <mergeCell ref="U9:Y9"/>
    <mergeCell ref="AI13:AI14"/>
    <mergeCell ref="AH13:AH14"/>
    <mergeCell ref="AG13:AG14"/>
    <mergeCell ref="AF13:AF14"/>
    <mergeCell ref="AF23:AF24"/>
    <mergeCell ref="AL18:AL20"/>
    <mergeCell ref="AK18:AK20"/>
    <mergeCell ref="AJ18:AJ20"/>
    <mergeCell ref="AQ16:AW18"/>
    <mergeCell ref="AX16:CA18"/>
    <mergeCell ref="AX6:CA8"/>
    <mergeCell ref="AX10:CA11"/>
    <mergeCell ref="AQ6:AW8"/>
    <mergeCell ref="AQ10:AW11"/>
    <mergeCell ref="Z9:AC9"/>
    <mergeCell ref="AH6:AH12"/>
    <mergeCell ref="AI6:AI12"/>
    <mergeCell ref="AJ6:AJ12"/>
    <mergeCell ref="AK6:AK12"/>
    <mergeCell ref="AL6:AL12"/>
    <mergeCell ref="AQ23:AW24"/>
    <mergeCell ref="AX13:CA14"/>
    <mergeCell ref="B13:H13"/>
    <mergeCell ref="B14:H14"/>
    <mergeCell ref="B24:H24"/>
    <mergeCell ref="AQ13:AW14"/>
    <mergeCell ref="AQ20:AW21"/>
    <mergeCell ref="AX20:CA21"/>
    <mergeCell ref="AI23:AI24"/>
    <mergeCell ref="AJ23:AJ24"/>
    <mergeCell ref="AK23:AK24"/>
    <mergeCell ref="AL23:AL24"/>
    <mergeCell ref="AX23:CA24"/>
    <mergeCell ref="AJ13:AJ14"/>
    <mergeCell ref="AG23:AG24"/>
    <mergeCell ref="AH23:AH24"/>
    <mergeCell ref="AF18:AF20"/>
    <mergeCell ref="AD13:AE14"/>
    <mergeCell ref="AD18:AE20"/>
    <mergeCell ref="AD23:AE24"/>
    <mergeCell ref="AI18:AI20"/>
    <mergeCell ref="AH18:AH20"/>
    <mergeCell ref="AG18:AG20"/>
    <mergeCell ref="AL13:AL14"/>
    <mergeCell ref="AK13:AK14"/>
    <mergeCell ref="K7:O8"/>
    <mergeCell ref="P7:T8"/>
    <mergeCell ref="U7:Y8"/>
    <mergeCell ref="Z7:AC8"/>
  </mergeCells>
  <phoneticPr fontId="4"/>
  <conditionalFormatting sqref="B17:H17">
    <cfRule type="expression" dxfId="7" priority="43">
      <formula>$B$18=""</formula>
    </cfRule>
  </conditionalFormatting>
  <conditionalFormatting sqref="B22:H22">
    <cfRule type="expression" dxfId="6" priority="42">
      <formula>$B$23=""</formula>
    </cfRule>
  </conditionalFormatting>
  <conditionalFormatting sqref="B23:AC24 AF23:AM24">
    <cfRule type="expression" dxfId="5" priority="144">
      <formula>$B$23=""</formula>
    </cfRule>
  </conditionalFormatting>
  <conditionalFormatting sqref="AF18:AM21 B18:H21 B18:AC18 B19 I19:AC20">
    <cfRule type="expression" dxfId="4" priority="145">
      <formula>$B$18=""</formula>
    </cfRule>
  </conditionalFormatting>
  <dataValidations count="1">
    <dataValidation type="list" allowBlank="1" showInputMessage="1" showErrorMessage="1" sqref="B7:B8">
      <formula1>サービス名</formula1>
    </dataValidation>
  </dataValidations>
  <pageMargins left="0.7" right="0.7" top="0.75" bottom="0.75" header="0.3" footer="0.3"/>
  <pageSetup paperSize="9" scale="44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9511" r:id="rId4" name="Group Box 55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2</xdr:col>
                    <xdr:colOff>133350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2" r:id="rId5" name="Group Box 56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0</xdr:colOff>
                    <xdr:row>31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3" r:id="rId6" name="Group Box 57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9525</xdr:colOff>
                    <xdr:row>31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4" r:id="rId7" name="Group Box 58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9525</xdr:colOff>
                    <xdr:row>31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5" r:id="rId8" name="Group Box 59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5</xdr:col>
                    <xdr:colOff>0</xdr:colOff>
                    <xdr:row>31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7" r:id="rId9" name="Group Box 61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47625</xdr:colOff>
                    <xdr:row>29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0" r:id="rId10" name="Group Box 64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9525</xdr:colOff>
                    <xdr:row>31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1" r:id="rId11" name="Group Box 65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5</xdr:col>
                    <xdr:colOff>28575</xdr:colOff>
                    <xdr:row>31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2" r:id="rId12" name="Group Box 66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85725</xdr:colOff>
                    <xdr:row>29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3" r:id="rId13" name="Group Box 67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104775</xdr:colOff>
                    <xdr:row>30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4" r:id="rId14" name="Group Box 68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142875</xdr:colOff>
                    <xdr:row>29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5" r:id="rId15" name="Group Box 69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152400</xdr:colOff>
                    <xdr:row>29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34" r:id="rId16" name="Group Box 78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152400</xdr:colOff>
                    <xdr:row>29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39" r:id="rId17" name="Group Box 83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133350</xdr:colOff>
                    <xdr:row>31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40" r:id="rId18" name="Group Box 184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95250</xdr:colOff>
                    <xdr:row>31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45" r:id="rId19" name="Group Box 189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28575</xdr:colOff>
                    <xdr:row>31</xdr:row>
                    <xdr:rowOff>66675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【参考】数式用!$I$4:$J$4</xm:f>
          </x14:formula1>
          <xm:sqref>U7</xm:sqref>
        </x14:dataValidation>
        <x14:dataValidation type="list" allowBlank="1" showInputMessage="1" showErrorMessage="1">
          <x14:formula1>
            <xm:f>【参考】数式用!$F$4:$H$4</xm:f>
          </x14:formula1>
          <xm:sqref>P7</xm:sqref>
        </x14:dataValidation>
        <x14:dataValidation type="list" allowBlank="1" showInputMessage="1" showErrorMessage="1">
          <x14:formula1>
            <xm:f>【参考】数式用!$B$4:$E$4</xm:f>
          </x14:formula1>
          <xm:sqref>K7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>
    <pageSetUpPr fitToPage="1"/>
  </sheetPr>
  <dimension ref="A1:CL53"/>
  <sheetViews>
    <sheetView showGridLines="0" view="pageBreakPreview" zoomScale="90" zoomScaleNormal="53" zoomScaleSheetLayoutView="90" workbookViewId="0"/>
  </sheetViews>
  <sheetFormatPr defaultRowHeight="13.5"/>
  <cols>
    <col min="1" max="1" width="3.875" style="2" customWidth="1"/>
    <col min="2" max="6" width="2.25" style="2" customWidth="1"/>
    <col min="7" max="9" width="2.125" style="2" customWidth="1"/>
    <col min="10" max="10" width="1.875" style="2" customWidth="1"/>
    <col min="11" max="15" width="2.125" style="2" customWidth="1"/>
    <col min="16" max="16" width="2.75" style="2" customWidth="1"/>
    <col min="17" max="19" width="2.125" style="2" customWidth="1"/>
    <col min="20" max="20" width="1.375" style="2" customWidth="1"/>
    <col min="21" max="31" width="2.125" style="2" customWidth="1"/>
    <col min="32" max="38" width="2.75" style="2" customWidth="1"/>
    <col min="39" max="39" width="2.25" style="2" customWidth="1"/>
    <col min="40" max="41" width="2.125" style="2" customWidth="1"/>
    <col min="42" max="42" width="1.625" style="2" customWidth="1"/>
    <col min="43" max="43" width="2" style="2" customWidth="1"/>
    <col min="44" max="44" width="1.5" style="2" customWidth="1"/>
    <col min="45" max="53" width="2.375" style="2" customWidth="1"/>
    <col min="54" max="54" width="1.625" style="2" customWidth="1"/>
    <col min="55" max="57" width="2.375" style="2" customWidth="1"/>
    <col min="58" max="74" width="2.25" style="2" customWidth="1"/>
    <col min="75" max="75" width="2.375" style="2" customWidth="1"/>
    <col min="76" max="76" width="2.25" style="2" customWidth="1"/>
    <col min="77" max="77" width="2.875" style="2" customWidth="1"/>
    <col min="78" max="87" width="2.25" style="2" customWidth="1"/>
    <col min="88" max="88" width="3.125" style="2" customWidth="1"/>
    <col min="89" max="90" width="2.25" style="2" customWidth="1"/>
    <col min="91" max="91" width="3" style="2" customWidth="1"/>
    <col min="92" max="93" width="2.25" style="2" customWidth="1"/>
    <col min="94" max="96" width="2.125" style="2" customWidth="1"/>
    <col min="97" max="100" width="2.375" style="2" customWidth="1"/>
    <col min="101" max="101" width="2" style="2" customWidth="1"/>
    <col min="102" max="110" width="2.375" style="2" customWidth="1"/>
    <col min="111" max="120" width="1.625" style="2" customWidth="1"/>
    <col min="121" max="16384" width="9" style="2"/>
  </cols>
  <sheetData>
    <row r="1" spans="2:90" ht="21.75" customHeight="1">
      <c r="B1" s="224" t="s">
        <v>118</v>
      </c>
      <c r="C1" s="224"/>
      <c r="D1" s="224"/>
      <c r="E1" s="224"/>
      <c r="F1" s="224"/>
      <c r="G1" s="224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  <c r="S1" s="224"/>
      <c r="T1" s="224"/>
      <c r="U1" s="224"/>
      <c r="V1" s="224"/>
      <c r="W1" s="224"/>
      <c r="X1" s="224"/>
      <c r="Y1" s="224"/>
      <c r="Z1" s="224"/>
      <c r="AA1" s="224"/>
      <c r="AB1" s="224"/>
      <c r="AC1" s="224"/>
    </row>
    <row r="2" spans="2:90" ht="18" customHeight="1">
      <c r="B2" s="224"/>
      <c r="C2" s="224"/>
      <c r="D2" s="224"/>
      <c r="E2" s="224"/>
      <c r="F2" s="224"/>
      <c r="G2" s="224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  <c r="S2" s="224"/>
      <c r="T2" s="224"/>
      <c r="U2" s="224"/>
      <c r="V2" s="224"/>
      <c r="W2" s="224"/>
      <c r="X2" s="224"/>
      <c r="Y2" s="224"/>
      <c r="Z2" s="224"/>
      <c r="AA2" s="224"/>
      <c r="AB2" s="224"/>
      <c r="AC2" s="224"/>
      <c r="AQ2" s="133" t="s">
        <v>117</v>
      </c>
      <c r="AR2" s="104"/>
      <c r="AS2" s="104"/>
      <c r="AT2" s="104"/>
      <c r="AU2" s="104"/>
      <c r="AV2" s="105"/>
      <c r="AW2" s="105"/>
      <c r="AX2" s="105"/>
      <c r="AY2" s="105"/>
      <c r="AZ2" s="105"/>
      <c r="BA2" s="105"/>
      <c r="BB2" s="105"/>
      <c r="BC2" s="105"/>
      <c r="BD2" s="105"/>
      <c r="BE2" s="105"/>
      <c r="BF2" s="105"/>
      <c r="BG2" s="105"/>
      <c r="BH2" s="105"/>
      <c r="BI2" s="105"/>
      <c r="BJ2" s="105"/>
      <c r="BK2" s="105"/>
      <c r="BS2" s="65"/>
      <c r="BT2" s="4"/>
      <c r="BU2" s="125"/>
      <c r="BV2" s="125"/>
      <c r="BW2" s="125"/>
      <c r="BX2" s="125"/>
      <c r="BY2" s="125"/>
      <c r="BZ2" s="125"/>
      <c r="CA2" s="125"/>
    </row>
    <row r="3" spans="2:90" ht="18" customHeight="1">
      <c r="B3" s="224"/>
      <c r="C3" s="224"/>
      <c r="D3" s="224"/>
      <c r="E3" s="224"/>
      <c r="F3" s="224"/>
      <c r="G3" s="224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  <c r="S3" s="224"/>
      <c r="T3" s="224"/>
      <c r="U3" s="224"/>
      <c r="V3" s="224"/>
      <c r="W3" s="224"/>
      <c r="X3" s="224"/>
      <c r="Y3" s="224"/>
      <c r="Z3" s="224"/>
      <c r="AA3" s="224"/>
      <c r="AB3" s="224"/>
      <c r="AC3" s="224"/>
      <c r="AO3" s="139"/>
      <c r="AQ3" s="203" t="s">
        <v>188</v>
      </c>
      <c r="AR3" s="204"/>
      <c r="AS3" s="204"/>
      <c r="AT3" s="204"/>
      <c r="AU3" s="204"/>
      <c r="AV3" s="204"/>
      <c r="AW3" s="205"/>
      <c r="AX3" s="194" t="s">
        <v>187</v>
      </c>
      <c r="AY3" s="195"/>
      <c r="AZ3" s="195"/>
      <c r="BA3" s="195"/>
      <c r="BB3" s="195"/>
      <c r="BC3" s="195"/>
      <c r="BD3" s="195"/>
      <c r="BE3" s="195"/>
      <c r="BF3" s="195"/>
      <c r="BG3" s="195"/>
      <c r="BH3" s="195"/>
      <c r="BI3" s="195"/>
      <c r="BJ3" s="195"/>
      <c r="BK3" s="195"/>
      <c r="BL3" s="195"/>
      <c r="BM3" s="195"/>
      <c r="BN3" s="195"/>
      <c r="BO3" s="195"/>
      <c r="BP3" s="195"/>
      <c r="BQ3" s="195"/>
      <c r="BR3" s="195"/>
      <c r="BS3" s="195"/>
      <c r="BT3" s="195"/>
      <c r="BU3" s="195"/>
      <c r="BV3" s="195"/>
      <c r="BW3" s="195"/>
      <c r="BX3" s="195"/>
      <c r="BY3" s="195"/>
      <c r="BZ3" s="195"/>
      <c r="CA3" s="196"/>
    </row>
    <row r="4" spans="2:90" s="3" customFormat="1" ht="19.5" customHeight="1">
      <c r="B4" s="138"/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  <c r="Q4" s="138"/>
      <c r="R4" s="138"/>
      <c r="AE4" s="58"/>
      <c r="AF4" s="58"/>
      <c r="AG4" s="58"/>
      <c r="AH4" s="58"/>
      <c r="AI4" s="58"/>
      <c r="AJ4" s="58"/>
      <c r="AK4" s="58"/>
      <c r="AL4" s="58"/>
      <c r="AM4" s="58"/>
      <c r="AN4" s="58"/>
      <c r="AO4" s="140"/>
      <c r="AP4" s="59"/>
      <c r="AQ4" s="209"/>
      <c r="AR4" s="210"/>
      <c r="AS4" s="210"/>
      <c r="AT4" s="210"/>
      <c r="AU4" s="210"/>
      <c r="AV4" s="210"/>
      <c r="AW4" s="211"/>
      <c r="AX4" s="200"/>
      <c r="AY4" s="201"/>
      <c r="AZ4" s="201"/>
      <c r="BA4" s="201"/>
      <c r="BB4" s="201"/>
      <c r="BC4" s="201"/>
      <c r="BD4" s="201"/>
      <c r="BE4" s="201"/>
      <c r="BF4" s="201"/>
      <c r="BG4" s="201"/>
      <c r="BH4" s="201"/>
      <c r="BI4" s="201"/>
      <c r="BJ4" s="201"/>
      <c r="BK4" s="201"/>
      <c r="BL4" s="201"/>
      <c r="BM4" s="201"/>
      <c r="BN4" s="201"/>
      <c r="BO4" s="201"/>
      <c r="BP4" s="201"/>
      <c r="BQ4" s="201"/>
      <c r="BR4" s="201"/>
      <c r="BS4" s="201"/>
      <c r="BT4" s="201"/>
      <c r="BU4" s="201"/>
      <c r="BV4" s="201"/>
      <c r="BW4" s="201"/>
      <c r="BX4" s="201"/>
      <c r="BY4" s="201"/>
      <c r="BZ4" s="201"/>
      <c r="CA4" s="202"/>
      <c r="CB4" s="2"/>
    </row>
    <row r="5" spans="2:90" ht="15.75" customHeight="1">
      <c r="B5" s="133" t="s">
        <v>61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AF5" s="181" t="s">
        <v>102</v>
      </c>
      <c r="AG5" s="181"/>
      <c r="AH5" s="181"/>
      <c r="AI5" s="181"/>
      <c r="AJ5" s="181"/>
      <c r="AK5" s="181"/>
      <c r="AL5" s="181"/>
      <c r="AM5" s="128"/>
      <c r="AO5" s="139"/>
      <c r="AQ5" s="103"/>
      <c r="AR5" s="103"/>
      <c r="AS5" s="103"/>
      <c r="AT5" s="103"/>
      <c r="AU5" s="103"/>
      <c r="AV5" s="103"/>
      <c r="AW5" s="103"/>
      <c r="AX5" s="134"/>
      <c r="AY5" s="134"/>
      <c r="AZ5" s="134"/>
      <c r="BA5" s="134"/>
      <c r="BB5" s="134"/>
      <c r="BC5" s="134"/>
      <c r="BD5" s="134"/>
      <c r="BE5" s="134"/>
      <c r="BF5" s="134"/>
      <c r="BG5" s="134"/>
      <c r="BH5" s="134"/>
      <c r="BI5" s="134"/>
      <c r="BJ5" s="134"/>
      <c r="BK5" s="134"/>
      <c r="BL5" s="134"/>
      <c r="BM5" s="134"/>
      <c r="BN5" s="134"/>
      <c r="BO5" s="134"/>
      <c r="BP5" s="134"/>
      <c r="BQ5" s="134"/>
      <c r="BR5" s="134"/>
      <c r="BS5" s="134"/>
      <c r="BT5" s="134"/>
      <c r="BU5" s="134"/>
      <c r="BV5" s="134"/>
      <c r="BW5" s="134"/>
      <c r="BX5" s="134"/>
      <c r="BY5" s="134"/>
      <c r="BZ5" s="134"/>
      <c r="CA5" s="134"/>
      <c r="CB5" s="3"/>
      <c r="CC5" s="1"/>
      <c r="CD5" s="1"/>
      <c r="CE5" s="1"/>
      <c r="CF5" s="1"/>
      <c r="CG5" s="1"/>
      <c r="CH5" s="1"/>
      <c r="CI5" s="1"/>
      <c r="CJ5" s="1"/>
      <c r="CK5" s="1"/>
      <c r="CL5" s="1"/>
    </row>
    <row r="6" spans="2:90" ht="25.5" customHeight="1" thickBot="1">
      <c r="B6" s="231" t="s">
        <v>0</v>
      </c>
      <c r="C6" s="231"/>
      <c r="D6" s="231"/>
      <c r="E6" s="231"/>
      <c r="F6" s="231"/>
      <c r="G6" s="231"/>
      <c r="H6" s="231"/>
      <c r="I6" s="231"/>
      <c r="J6" s="231"/>
      <c r="K6" s="228" t="s">
        <v>108</v>
      </c>
      <c r="L6" s="229"/>
      <c r="M6" s="229"/>
      <c r="N6" s="229"/>
      <c r="O6" s="229"/>
      <c r="P6" s="229"/>
      <c r="Q6" s="229"/>
      <c r="R6" s="229"/>
      <c r="S6" s="229"/>
      <c r="T6" s="229"/>
      <c r="U6" s="229"/>
      <c r="V6" s="229"/>
      <c r="W6" s="229"/>
      <c r="X6" s="229"/>
      <c r="Y6" s="229"/>
      <c r="Z6" s="229"/>
      <c r="AA6" s="229"/>
      <c r="AB6" s="229"/>
      <c r="AC6" s="230"/>
      <c r="AF6" s="215" t="str">
        <f>"月額賃金改善Ⅱ"</f>
        <v>月額賃金改善Ⅱ</v>
      </c>
      <c r="AG6" s="215" t="s">
        <v>85</v>
      </c>
      <c r="AH6" s="215" t="s">
        <v>86</v>
      </c>
      <c r="AI6" s="215" t="s">
        <v>87</v>
      </c>
      <c r="AJ6" s="215" t="s">
        <v>88</v>
      </c>
      <c r="AK6" s="215" t="s">
        <v>89</v>
      </c>
      <c r="AL6" s="215" t="s">
        <v>95</v>
      </c>
      <c r="AM6" s="141"/>
      <c r="AO6" s="139"/>
      <c r="AQ6" s="203" t="s">
        <v>114</v>
      </c>
      <c r="AR6" s="204"/>
      <c r="AS6" s="204"/>
      <c r="AT6" s="204"/>
      <c r="AU6" s="204"/>
      <c r="AV6" s="204"/>
      <c r="AW6" s="205"/>
      <c r="AX6" s="194" t="s">
        <v>6</v>
      </c>
      <c r="AY6" s="195"/>
      <c r="AZ6" s="195"/>
      <c r="BA6" s="195"/>
      <c r="BB6" s="195"/>
      <c r="BC6" s="195"/>
      <c r="BD6" s="195"/>
      <c r="BE6" s="195"/>
      <c r="BF6" s="195"/>
      <c r="BG6" s="195"/>
      <c r="BH6" s="195"/>
      <c r="BI6" s="195"/>
      <c r="BJ6" s="195"/>
      <c r="BK6" s="195"/>
      <c r="BL6" s="195"/>
      <c r="BM6" s="195"/>
      <c r="BN6" s="195"/>
      <c r="BO6" s="195"/>
      <c r="BP6" s="195"/>
      <c r="BQ6" s="195"/>
      <c r="BR6" s="195"/>
      <c r="BS6" s="195"/>
      <c r="BT6" s="195"/>
      <c r="BU6" s="195"/>
      <c r="BV6" s="195"/>
      <c r="BW6" s="195"/>
      <c r="BX6" s="195"/>
      <c r="BY6" s="195"/>
      <c r="BZ6" s="195"/>
      <c r="CA6" s="196"/>
      <c r="CB6" s="1"/>
    </row>
    <row r="7" spans="2:90" ht="18.75" customHeight="1">
      <c r="B7" s="232" t="s">
        <v>16</v>
      </c>
      <c r="C7" s="233"/>
      <c r="D7" s="233"/>
      <c r="E7" s="233"/>
      <c r="F7" s="233"/>
      <c r="G7" s="233"/>
      <c r="H7" s="233"/>
      <c r="I7" s="233"/>
      <c r="J7" s="234"/>
      <c r="K7" s="161" t="s">
        <v>21</v>
      </c>
      <c r="L7" s="161"/>
      <c r="M7" s="161"/>
      <c r="N7" s="161"/>
      <c r="O7" s="162"/>
      <c r="P7" s="165" t="s">
        <v>2</v>
      </c>
      <c r="Q7" s="166"/>
      <c r="R7" s="166"/>
      <c r="S7" s="166"/>
      <c r="T7" s="167"/>
      <c r="U7" s="171" t="s">
        <v>3</v>
      </c>
      <c r="V7" s="172"/>
      <c r="W7" s="172"/>
      <c r="X7" s="172"/>
      <c r="Y7" s="173"/>
      <c r="Z7" s="177" t="s">
        <v>84</v>
      </c>
      <c r="AA7" s="178"/>
      <c r="AB7" s="178"/>
      <c r="AC7" s="179"/>
      <c r="AF7" s="215"/>
      <c r="AG7" s="215"/>
      <c r="AH7" s="215"/>
      <c r="AI7" s="215"/>
      <c r="AJ7" s="215"/>
      <c r="AK7" s="215"/>
      <c r="AL7" s="215"/>
      <c r="AM7" s="141"/>
      <c r="AO7" s="139"/>
      <c r="AQ7" s="206"/>
      <c r="AR7" s="207"/>
      <c r="AS7" s="207"/>
      <c r="AT7" s="207"/>
      <c r="AU7" s="207"/>
      <c r="AV7" s="207"/>
      <c r="AW7" s="208"/>
      <c r="AX7" s="197"/>
      <c r="AY7" s="198"/>
      <c r="AZ7" s="198"/>
      <c r="BA7" s="198"/>
      <c r="BB7" s="198"/>
      <c r="BC7" s="198"/>
      <c r="BD7" s="198"/>
      <c r="BE7" s="198"/>
      <c r="BF7" s="198"/>
      <c r="BG7" s="198"/>
      <c r="BH7" s="198"/>
      <c r="BI7" s="198"/>
      <c r="BJ7" s="198"/>
      <c r="BK7" s="198"/>
      <c r="BL7" s="198"/>
      <c r="BM7" s="198"/>
      <c r="BN7" s="198"/>
      <c r="BO7" s="198"/>
      <c r="BP7" s="198"/>
      <c r="BQ7" s="198"/>
      <c r="BR7" s="198"/>
      <c r="BS7" s="198"/>
      <c r="BT7" s="198"/>
      <c r="BU7" s="198"/>
      <c r="BV7" s="198"/>
      <c r="BW7" s="198"/>
      <c r="BX7" s="198"/>
      <c r="BY7" s="198"/>
      <c r="BZ7" s="198"/>
      <c r="CA7" s="199"/>
    </row>
    <row r="8" spans="2:90" ht="13.5" customHeight="1">
      <c r="B8" s="235"/>
      <c r="C8" s="236"/>
      <c r="D8" s="236"/>
      <c r="E8" s="236"/>
      <c r="F8" s="236"/>
      <c r="G8" s="236"/>
      <c r="H8" s="236"/>
      <c r="I8" s="236"/>
      <c r="J8" s="237"/>
      <c r="K8" s="163"/>
      <c r="L8" s="163"/>
      <c r="M8" s="163"/>
      <c r="N8" s="163"/>
      <c r="O8" s="164"/>
      <c r="P8" s="168"/>
      <c r="Q8" s="169"/>
      <c r="R8" s="169"/>
      <c r="S8" s="169"/>
      <c r="T8" s="170"/>
      <c r="U8" s="174"/>
      <c r="V8" s="175"/>
      <c r="W8" s="175"/>
      <c r="X8" s="175"/>
      <c r="Y8" s="176"/>
      <c r="Z8" s="180"/>
      <c r="AA8" s="181"/>
      <c r="AB8" s="181"/>
      <c r="AC8" s="182"/>
      <c r="AF8" s="215"/>
      <c r="AG8" s="215"/>
      <c r="AH8" s="215"/>
      <c r="AI8" s="215"/>
      <c r="AJ8" s="215"/>
      <c r="AK8" s="215"/>
      <c r="AL8" s="215"/>
      <c r="AM8" s="141"/>
      <c r="AO8" s="139"/>
      <c r="AQ8" s="209"/>
      <c r="AR8" s="210"/>
      <c r="AS8" s="210"/>
      <c r="AT8" s="210"/>
      <c r="AU8" s="210"/>
      <c r="AV8" s="210"/>
      <c r="AW8" s="211"/>
      <c r="AX8" s="200"/>
      <c r="AY8" s="201"/>
      <c r="AZ8" s="201"/>
      <c r="BA8" s="201"/>
      <c r="BB8" s="201"/>
      <c r="BC8" s="201"/>
      <c r="BD8" s="201"/>
      <c r="BE8" s="201"/>
      <c r="BF8" s="201"/>
      <c r="BG8" s="201"/>
      <c r="BH8" s="201"/>
      <c r="BI8" s="201"/>
      <c r="BJ8" s="201"/>
      <c r="BK8" s="201"/>
      <c r="BL8" s="201"/>
      <c r="BM8" s="201"/>
      <c r="BN8" s="201"/>
      <c r="BO8" s="201"/>
      <c r="BP8" s="201"/>
      <c r="BQ8" s="201"/>
      <c r="BR8" s="201"/>
      <c r="BS8" s="201"/>
      <c r="BT8" s="201"/>
      <c r="BU8" s="201"/>
      <c r="BV8" s="201"/>
      <c r="BW8" s="201"/>
      <c r="BX8" s="201"/>
      <c r="BY8" s="201"/>
      <c r="BZ8" s="201"/>
      <c r="CA8" s="202"/>
    </row>
    <row r="9" spans="2:90" ht="16.5" customHeight="1" thickBot="1">
      <c r="B9" s="238"/>
      <c r="C9" s="239"/>
      <c r="D9" s="239"/>
      <c r="E9" s="239"/>
      <c r="F9" s="239"/>
      <c r="G9" s="239"/>
      <c r="H9" s="239"/>
      <c r="I9" s="239"/>
      <c r="J9" s="240"/>
      <c r="K9" s="219">
        <f>IFERROR(VLOOKUP(B7,【参考】数式用!$A$5:$J$27,MATCH(K7,【参考】数式用!$B$4:$J$4,0)+1,0),"")</f>
        <v>0.1</v>
      </c>
      <c r="L9" s="220"/>
      <c r="M9" s="220"/>
      <c r="N9" s="220"/>
      <c r="O9" s="221"/>
      <c r="P9" s="219">
        <f>IFERROR(VLOOKUP(B7,【参考】数式用!$A$5:$J$27,MATCH(P7,【参考】数式用!$B$4:$J$4,0)+1,0),"")</f>
        <v>4.2000000000000003E-2</v>
      </c>
      <c r="Q9" s="220"/>
      <c r="R9" s="220"/>
      <c r="S9" s="220"/>
      <c r="T9" s="221"/>
      <c r="U9" s="222">
        <f>IFERROR(VLOOKUP(B7,【参考】数式用!$A$5:$J$27,MATCH(U7,【参考】数式用!$B$4:$J$4,0)+1,0),"")</f>
        <v>0</v>
      </c>
      <c r="V9" s="220"/>
      <c r="W9" s="220"/>
      <c r="X9" s="220"/>
      <c r="Y9" s="221"/>
      <c r="Z9" s="212">
        <f>SUM(K9,P9,U9)</f>
        <v>0.14200000000000002</v>
      </c>
      <c r="AA9" s="213"/>
      <c r="AB9" s="213"/>
      <c r="AC9" s="214"/>
      <c r="AF9" s="215"/>
      <c r="AG9" s="215"/>
      <c r="AH9" s="215"/>
      <c r="AI9" s="215"/>
      <c r="AJ9" s="215"/>
      <c r="AK9" s="215"/>
      <c r="AL9" s="215"/>
      <c r="AM9" s="141"/>
      <c r="AO9" s="139"/>
      <c r="AQ9" s="103"/>
      <c r="AR9" s="103"/>
      <c r="AS9" s="103"/>
      <c r="AT9" s="103"/>
      <c r="AU9" s="103"/>
      <c r="AV9" s="103"/>
      <c r="AW9" s="103"/>
      <c r="AX9" s="103"/>
      <c r="AY9" s="103"/>
      <c r="AZ9" s="103"/>
      <c r="BA9" s="103"/>
      <c r="BB9" s="103"/>
      <c r="BC9" s="103"/>
      <c r="BD9" s="103"/>
      <c r="BE9" s="103"/>
      <c r="BF9" s="103"/>
      <c r="BG9" s="103"/>
      <c r="BH9" s="103"/>
      <c r="BI9" s="103"/>
      <c r="BJ9" s="103"/>
      <c r="BK9" s="103"/>
      <c r="BL9" s="103"/>
      <c r="BM9" s="103"/>
      <c r="BN9" s="103"/>
      <c r="BO9" s="103"/>
      <c r="BP9" s="103"/>
      <c r="BQ9" s="103"/>
      <c r="BR9" s="103"/>
      <c r="BS9" s="103"/>
      <c r="BT9" s="103"/>
      <c r="BU9" s="103"/>
      <c r="BV9" s="103"/>
      <c r="BW9" s="103"/>
      <c r="BX9" s="103"/>
      <c r="BY9" s="103"/>
      <c r="BZ9" s="103"/>
      <c r="CA9" s="103"/>
    </row>
    <row r="10" spans="2:90" ht="26.25" customHeight="1">
      <c r="B10" s="5"/>
      <c r="C10" s="5"/>
      <c r="D10" s="5"/>
      <c r="E10" s="5"/>
      <c r="F10" s="5"/>
      <c r="G10" s="6"/>
      <c r="H10" s="6"/>
      <c r="I10" s="6"/>
      <c r="J10" s="6"/>
      <c r="K10" s="6"/>
      <c r="L10" s="6"/>
      <c r="M10" s="6"/>
      <c r="N10" s="6"/>
      <c r="O10" s="6"/>
      <c r="P10" s="7"/>
      <c r="Q10" s="7"/>
      <c r="R10" s="7"/>
      <c r="S10" s="7"/>
      <c r="T10" s="7"/>
      <c r="U10" s="7"/>
      <c r="AF10" s="215"/>
      <c r="AG10" s="215"/>
      <c r="AH10" s="215"/>
      <c r="AI10" s="215"/>
      <c r="AJ10" s="215"/>
      <c r="AK10" s="215"/>
      <c r="AL10" s="215"/>
      <c r="AM10" s="141"/>
      <c r="AO10" s="139"/>
      <c r="AQ10" s="203" t="s">
        <v>115</v>
      </c>
      <c r="AR10" s="204"/>
      <c r="AS10" s="204"/>
      <c r="AT10" s="204"/>
      <c r="AU10" s="204"/>
      <c r="AV10" s="204"/>
      <c r="AW10" s="205"/>
      <c r="AX10" s="194" t="s">
        <v>92</v>
      </c>
      <c r="AY10" s="195"/>
      <c r="AZ10" s="195"/>
      <c r="BA10" s="195"/>
      <c r="BB10" s="195"/>
      <c r="BC10" s="195"/>
      <c r="BD10" s="195"/>
      <c r="BE10" s="195"/>
      <c r="BF10" s="195"/>
      <c r="BG10" s="195"/>
      <c r="BH10" s="195"/>
      <c r="BI10" s="195"/>
      <c r="BJ10" s="195"/>
      <c r="BK10" s="195"/>
      <c r="BL10" s="195"/>
      <c r="BM10" s="195"/>
      <c r="BN10" s="195"/>
      <c r="BO10" s="195"/>
      <c r="BP10" s="195"/>
      <c r="BQ10" s="195"/>
      <c r="BR10" s="195"/>
      <c r="BS10" s="195"/>
      <c r="BT10" s="195"/>
      <c r="BU10" s="195"/>
      <c r="BV10" s="195"/>
      <c r="BW10" s="195"/>
      <c r="BX10" s="195"/>
      <c r="BY10" s="195"/>
      <c r="BZ10" s="195"/>
      <c r="CA10" s="196"/>
      <c r="CC10" s="7"/>
      <c r="CD10" s="8"/>
      <c r="CE10" s="8"/>
      <c r="CF10" s="8"/>
      <c r="CG10" s="8"/>
      <c r="CH10" s="8"/>
      <c r="CI10" s="9"/>
      <c r="CJ10" s="9"/>
      <c r="CK10" s="9"/>
      <c r="CL10" s="9"/>
    </row>
    <row r="11" spans="2:90" ht="15" customHeight="1">
      <c r="B11" s="133" t="s">
        <v>90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AF11" s="215"/>
      <c r="AG11" s="215"/>
      <c r="AH11" s="215"/>
      <c r="AI11" s="215"/>
      <c r="AJ11" s="215"/>
      <c r="AK11" s="215"/>
      <c r="AL11" s="215"/>
      <c r="AM11" s="141"/>
      <c r="AO11" s="139"/>
      <c r="AQ11" s="209"/>
      <c r="AR11" s="210"/>
      <c r="AS11" s="210"/>
      <c r="AT11" s="210"/>
      <c r="AU11" s="210"/>
      <c r="AV11" s="210"/>
      <c r="AW11" s="211"/>
      <c r="AX11" s="200"/>
      <c r="AY11" s="201"/>
      <c r="AZ11" s="201"/>
      <c r="BA11" s="201"/>
      <c r="BB11" s="201"/>
      <c r="BC11" s="201"/>
      <c r="BD11" s="201"/>
      <c r="BE11" s="201"/>
      <c r="BF11" s="201"/>
      <c r="BG11" s="201"/>
      <c r="BH11" s="201"/>
      <c r="BI11" s="201"/>
      <c r="BJ11" s="201"/>
      <c r="BK11" s="201"/>
      <c r="BL11" s="201"/>
      <c r="BM11" s="201"/>
      <c r="BN11" s="201"/>
      <c r="BO11" s="201"/>
      <c r="BP11" s="201"/>
      <c r="BQ11" s="201"/>
      <c r="BR11" s="201"/>
      <c r="BS11" s="201"/>
      <c r="BT11" s="201"/>
      <c r="BU11" s="201"/>
      <c r="BV11" s="201"/>
      <c r="BW11" s="201"/>
      <c r="BX11" s="201"/>
      <c r="BY11" s="201"/>
      <c r="BZ11" s="201"/>
      <c r="CA11" s="202"/>
      <c r="CB11" s="7"/>
    </row>
    <row r="12" spans="2:90" ht="15" customHeight="1" thickBot="1">
      <c r="B12" s="131" t="s">
        <v>109</v>
      </c>
      <c r="C12" s="1"/>
      <c r="D12" s="1"/>
      <c r="E12" s="1"/>
      <c r="F12" s="1"/>
      <c r="G12" s="1"/>
      <c r="AE12" s="4"/>
      <c r="AF12" s="215"/>
      <c r="AG12" s="215"/>
      <c r="AH12" s="215"/>
      <c r="AI12" s="215"/>
      <c r="AJ12" s="215"/>
      <c r="AK12" s="215"/>
      <c r="AL12" s="215"/>
      <c r="AM12" s="141"/>
      <c r="AN12" s="4"/>
      <c r="AO12" s="139"/>
    </row>
    <row r="13" spans="2:90" ht="24.75" customHeight="1">
      <c r="B13" s="188" t="str">
        <f>IFERROR(IF(VLOOKUP(B28,【参考】数式用2!E6:L23,3,FALSE)="","",VLOOKUP(B28,【参考】数式用2!E6:L23,3,FALSE)),"")</f>
        <v>新加算Ⅱ</v>
      </c>
      <c r="C13" s="189"/>
      <c r="D13" s="189"/>
      <c r="E13" s="189"/>
      <c r="F13" s="189"/>
      <c r="G13" s="189"/>
      <c r="H13" s="190"/>
      <c r="I13" s="249" t="str">
        <f>IFERROR(VLOOKUP(B28,【参考】数式用2!E6:L23,4,FALSE),"")</f>
        <v>キャリアパス要件Ⅲが必要だが、「R6年度中の対応の誓約」で可。加えて、補助金取得のため４月からベア加算を算定することで、６月以降、新加算Ⅱに移行可能。</v>
      </c>
      <c r="J13" s="249"/>
      <c r="K13" s="249"/>
      <c r="L13" s="249"/>
      <c r="M13" s="249"/>
      <c r="N13" s="249"/>
      <c r="O13" s="249"/>
      <c r="P13" s="249"/>
      <c r="Q13" s="249"/>
      <c r="R13" s="249"/>
      <c r="S13" s="249"/>
      <c r="T13" s="249"/>
      <c r="U13" s="249"/>
      <c r="V13" s="249"/>
      <c r="W13" s="249"/>
      <c r="X13" s="249"/>
      <c r="Y13" s="249"/>
      <c r="Z13" s="249"/>
      <c r="AA13" s="249"/>
      <c r="AB13" s="249"/>
      <c r="AC13" s="250"/>
      <c r="AD13" s="184" t="s">
        <v>119</v>
      </c>
      <c r="AE13" s="185"/>
      <c r="AF13" s="159" t="str">
        <f>IF(U7="ベア加算","",IF(OR(B13="新加算Ⅰ",B13="新加算Ⅱ",B13="新加算Ⅲ",B13="新加算Ⅳ"),"○",""))</f>
        <v>○</v>
      </c>
      <c r="AG13" s="159" t="str">
        <f>IF(OR(B13="新加算Ⅰ",B13="新加算Ⅱ",B13="新加算Ⅲ",B13="新加算Ⅳ",B13="新加算Ⅴ(１)",B13="新加算Ⅴ(２)",B13="新加算Ⅴ(３)",B13="新加算Ⅴ(４)",B13="新加算Ⅴ(５)",B13="新加算Ⅴ(６)",B13="新加算Ⅴ(８)",B13="新加算Ⅴ(11)"),"○",IF(OR(B13="新加算Ⅴ(７)",B13="新加算Ⅴ(９)",B13="新加算Ⅴ(10)",B13="新加算Ⅴ(12)",B13="新加算Ⅴ(13)",B13="新加算Ⅴ(14)"),"△",""))</f>
        <v>○</v>
      </c>
      <c r="AH13" s="159" t="str">
        <f>IF(OR(B13="新加算Ⅰ",B13="新加算Ⅱ",B13="新加算Ⅲ",B13="新加算Ⅳ",B13="新加算Ⅴ(１)",B13="新加算Ⅴ(２)",B13="新加算Ⅴ(３)",B13="新加算Ⅴ(４)",B13="新加算Ⅴ(５)",B13="新加算Ⅴ(６)",B13="新加算Ⅴ(８)",B13="新加算Ⅴ(11)"),"○",IF(OR(B13="新加算Ⅴ(７)",B13="新加算Ⅴ(９)",B13="新加算Ⅴ(10)",B13="新加算Ⅴ(12)",B13="新加算Ⅴ(13)",B13="新加算Ⅴ(14)"),"△",""))</f>
        <v>○</v>
      </c>
      <c r="AI13" s="159" t="str">
        <f>IF(OR(B13="新加算Ⅰ",B13="新加算Ⅱ",B13="新加算Ⅲ",B13="新加算Ⅴ(１)",B13="新加算Ⅴ(３)",B13="新加算Ⅴ(８)"),"○","")</f>
        <v>○</v>
      </c>
      <c r="AJ13" s="159" t="str">
        <f>IF(OR(B13="新加算Ⅰ",B13="新加算Ⅱ",B13="新加算Ⅴ(１)",B13="新加算Ⅴ(２)",B13="新加算Ⅴ(３)",B13="新加算Ⅴ(４)",B13="新加算Ⅴ(５)",B13="新加算Ⅴ(６)",B13="新加算Ⅴ(７)",B13="新加算Ⅴ(９)",B13="新加算Ⅴ(10)",B13="新加算Ⅴ(12)"),"○","")</f>
        <v>○</v>
      </c>
      <c r="AK13" s="159" t="str">
        <f>IF(OR(B13="新加算Ⅰ",B13="新加算Ⅴ(１)",B13="新加算Ⅴ(２)",B13="新加算Ⅴ(５)",B13="新加算Ⅴ(７)",B13="新加算Ⅴ(10)"),"○","")</f>
        <v/>
      </c>
      <c r="AL13" s="159" t="str">
        <f>IF(OR(B13="新加算Ⅰ",B13="新加算Ⅱ",B13="新加算Ⅴ(１)",B13="新加算Ⅴ(２)",B13="新加算Ⅴ(３)",B13="新加算Ⅴ(４)",B13="新加算Ⅴ(５)",B13="新加算Ⅴ(６)",B13="新加算Ⅴ(７)",B13="新加算Ⅴ(９)",B13="新加算Ⅴ(10)",B13="新加算Ⅴ(12)"),"○","")</f>
        <v>○</v>
      </c>
      <c r="AM13" s="141"/>
      <c r="AN13" s="4"/>
      <c r="AO13" s="139"/>
      <c r="AQ13" s="186" t="s">
        <v>116</v>
      </c>
      <c r="AR13" s="186"/>
      <c r="AS13" s="186"/>
      <c r="AT13" s="186"/>
      <c r="AU13" s="186"/>
      <c r="AV13" s="186"/>
      <c r="AW13" s="186"/>
      <c r="AX13" s="187" t="s">
        <v>93</v>
      </c>
      <c r="AY13" s="187"/>
      <c r="AZ13" s="187"/>
      <c r="BA13" s="187"/>
      <c r="BB13" s="187"/>
      <c r="BC13" s="187"/>
      <c r="BD13" s="187"/>
      <c r="BE13" s="187"/>
      <c r="BF13" s="187"/>
      <c r="BG13" s="187"/>
      <c r="BH13" s="187"/>
      <c r="BI13" s="187"/>
      <c r="BJ13" s="187"/>
      <c r="BK13" s="187"/>
      <c r="BL13" s="187"/>
      <c r="BM13" s="187"/>
      <c r="BN13" s="187"/>
      <c r="BO13" s="187"/>
      <c r="BP13" s="187"/>
      <c r="BQ13" s="187"/>
      <c r="BR13" s="187"/>
      <c r="BS13" s="187"/>
      <c r="BT13" s="187"/>
      <c r="BU13" s="187"/>
      <c r="BV13" s="187"/>
      <c r="BW13" s="187"/>
      <c r="BX13" s="187"/>
      <c r="BY13" s="187"/>
      <c r="BZ13" s="187"/>
      <c r="CA13" s="187"/>
    </row>
    <row r="14" spans="2:90" ht="24.75" customHeight="1" thickBot="1">
      <c r="B14" s="191">
        <f>IFERROR(VLOOKUP(B7,【参考】数式用!$A$5:$AB$27,MATCH(B13,【参考】数式用!$B$4:$AB$4,0)+1,FALSE),"")</f>
        <v>0.224</v>
      </c>
      <c r="C14" s="192"/>
      <c r="D14" s="192"/>
      <c r="E14" s="192"/>
      <c r="F14" s="192"/>
      <c r="G14" s="192"/>
      <c r="H14" s="193"/>
      <c r="I14" s="251"/>
      <c r="J14" s="251"/>
      <c r="K14" s="251"/>
      <c r="L14" s="251"/>
      <c r="M14" s="251"/>
      <c r="N14" s="251"/>
      <c r="O14" s="251"/>
      <c r="P14" s="251"/>
      <c r="Q14" s="251"/>
      <c r="R14" s="251"/>
      <c r="S14" s="251"/>
      <c r="T14" s="251"/>
      <c r="U14" s="251"/>
      <c r="V14" s="251"/>
      <c r="W14" s="251"/>
      <c r="X14" s="251"/>
      <c r="Y14" s="251"/>
      <c r="Z14" s="251"/>
      <c r="AA14" s="251"/>
      <c r="AB14" s="251"/>
      <c r="AC14" s="252"/>
      <c r="AD14" s="184"/>
      <c r="AE14" s="185"/>
      <c r="AF14" s="160"/>
      <c r="AG14" s="160"/>
      <c r="AH14" s="160"/>
      <c r="AI14" s="160"/>
      <c r="AJ14" s="160"/>
      <c r="AK14" s="160"/>
      <c r="AL14" s="160"/>
      <c r="AM14" s="141"/>
      <c r="AN14" s="4"/>
      <c r="AO14" s="139"/>
      <c r="AQ14" s="186"/>
      <c r="AR14" s="186"/>
      <c r="AS14" s="186"/>
      <c r="AT14" s="186"/>
      <c r="AU14" s="186"/>
      <c r="AV14" s="186"/>
      <c r="AW14" s="186"/>
      <c r="AX14" s="187"/>
      <c r="AY14" s="187"/>
      <c r="AZ14" s="187"/>
      <c r="BA14" s="187"/>
      <c r="BB14" s="187"/>
      <c r="BC14" s="187"/>
      <c r="BD14" s="187"/>
      <c r="BE14" s="187"/>
      <c r="BF14" s="187"/>
      <c r="BG14" s="187"/>
      <c r="BH14" s="187"/>
      <c r="BI14" s="187"/>
      <c r="BJ14" s="187"/>
      <c r="BK14" s="187"/>
      <c r="BL14" s="187"/>
      <c r="BM14" s="187"/>
      <c r="BN14" s="187"/>
      <c r="BO14" s="187"/>
      <c r="BP14" s="187"/>
      <c r="BQ14" s="187"/>
      <c r="BR14" s="187"/>
      <c r="BS14" s="187"/>
      <c r="BT14" s="187"/>
      <c r="BU14" s="187"/>
      <c r="BV14" s="187"/>
      <c r="BW14" s="187"/>
      <c r="BX14" s="187"/>
      <c r="BY14" s="187"/>
      <c r="BZ14" s="187"/>
      <c r="CA14" s="187"/>
    </row>
    <row r="15" spans="2:90" ht="15" customHeight="1">
      <c r="C15" s="145"/>
      <c r="D15" s="145"/>
      <c r="E15" s="145"/>
      <c r="F15" s="145"/>
      <c r="G15" s="145"/>
      <c r="H15" s="145"/>
      <c r="I15" s="241" t="str">
        <f>IFERROR("※４・５月は"&amp;VLOOKUP(B13,【参考】数式用!AJ5:AM22,2,FALSE)&amp;"・"&amp;VLOOKUP(B13,【参考】数式用!AJ5:AM22,3,FALSE)&amp;"・"&amp;VLOOKUP(B13,【参考】数式用!AJ5:AM22,4,FALSE)&amp;"を算定。","")</f>
        <v>※４・５月は処遇加算Ⅰ・特定加算Ⅱ・ベア加算を算定。</v>
      </c>
      <c r="J15" s="241"/>
      <c r="K15" s="241"/>
      <c r="L15" s="241"/>
      <c r="M15" s="241"/>
      <c r="N15" s="241"/>
      <c r="O15" s="241"/>
      <c r="P15" s="241"/>
      <c r="Q15" s="241"/>
      <c r="R15" s="241"/>
      <c r="S15" s="241"/>
      <c r="T15" s="241"/>
      <c r="U15" s="241"/>
      <c r="V15" s="241"/>
      <c r="W15" s="241"/>
      <c r="X15" s="241"/>
      <c r="Y15" s="241"/>
      <c r="Z15" s="241"/>
      <c r="AA15" s="241"/>
      <c r="AB15" s="241"/>
      <c r="AC15" s="241"/>
      <c r="AD15" s="143"/>
      <c r="AE15" s="143"/>
      <c r="AF15" s="141"/>
      <c r="AG15" s="141"/>
      <c r="AH15" s="141"/>
      <c r="AI15" s="141"/>
      <c r="AJ15" s="141"/>
      <c r="AK15" s="141"/>
      <c r="AL15" s="141"/>
      <c r="AM15" s="141"/>
      <c r="AN15" s="4"/>
      <c r="AO15" s="139"/>
      <c r="AQ15" s="147"/>
      <c r="AR15" s="147"/>
      <c r="AS15" s="147"/>
      <c r="AT15" s="147"/>
      <c r="AU15" s="147"/>
      <c r="AV15" s="147"/>
      <c r="AW15" s="147"/>
      <c r="AX15" s="135"/>
      <c r="AY15" s="135"/>
      <c r="AZ15" s="135"/>
      <c r="BA15" s="135"/>
      <c r="BB15" s="135"/>
      <c r="BC15" s="135"/>
      <c r="BD15" s="135"/>
      <c r="BE15" s="135"/>
      <c r="BF15" s="135"/>
      <c r="BG15" s="135"/>
      <c r="BH15" s="135"/>
      <c r="BI15" s="135"/>
      <c r="BJ15" s="135"/>
      <c r="BK15" s="135"/>
      <c r="BL15" s="135"/>
      <c r="BM15" s="135"/>
      <c r="BN15" s="135"/>
      <c r="BO15" s="135"/>
      <c r="BP15" s="135"/>
      <c r="BQ15" s="135"/>
      <c r="BR15" s="135"/>
      <c r="BS15" s="135"/>
      <c r="BT15" s="135"/>
      <c r="BU15" s="135"/>
      <c r="BV15" s="135"/>
      <c r="BW15" s="135"/>
      <c r="BX15" s="135"/>
      <c r="BY15" s="135"/>
      <c r="BZ15" s="135"/>
      <c r="CA15" s="135"/>
    </row>
    <row r="16" spans="2:90" ht="14.25" customHeight="1">
      <c r="C16" s="145"/>
      <c r="D16" s="145"/>
      <c r="E16" s="145"/>
      <c r="F16" s="145"/>
      <c r="G16" s="145"/>
      <c r="H16" s="145"/>
      <c r="I16" s="242"/>
      <c r="J16" s="242"/>
      <c r="K16" s="242"/>
      <c r="L16" s="242"/>
      <c r="M16" s="242"/>
      <c r="N16" s="242"/>
      <c r="O16" s="242"/>
      <c r="P16" s="242"/>
      <c r="Q16" s="242"/>
      <c r="R16" s="242"/>
      <c r="S16" s="242"/>
      <c r="T16" s="242"/>
      <c r="U16" s="242"/>
      <c r="V16" s="242"/>
      <c r="W16" s="242"/>
      <c r="X16" s="242"/>
      <c r="Y16" s="242"/>
      <c r="Z16" s="242"/>
      <c r="AA16" s="242"/>
      <c r="AB16" s="242"/>
      <c r="AC16" s="242"/>
      <c r="AD16" s="143"/>
      <c r="AE16" s="143"/>
      <c r="AF16" s="141"/>
      <c r="AG16" s="141"/>
      <c r="AH16" s="141"/>
      <c r="AI16" s="141"/>
      <c r="AJ16" s="141"/>
      <c r="AK16" s="141"/>
      <c r="AL16" s="141"/>
      <c r="AM16" s="141"/>
      <c r="AN16" s="4"/>
      <c r="AO16" s="139"/>
      <c r="AQ16" s="186" t="s">
        <v>112</v>
      </c>
      <c r="AR16" s="186"/>
      <c r="AS16" s="186"/>
      <c r="AT16" s="186"/>
      <c r="AU16" s="186"/>
      <c r="AV16" s="186"/>
      <c r="AW16" s="186"/>
      <c r="AX16" s="223" t="s">
        <v>100</v>
      </c>
      <c r="AY16" s="223"/>
      <c r="AZ16" s="223"/>
      <c r="BA16" s="223"/>
      <c r="BB16" s="223"/>
      <c r="BC16" s="223"/>
      <c r="BD16" s="223"/>
      <c r="BE16" s="223"/>
      <c r="BF16" s="223"/>
      <c r="BG16" s="223"/>
      <c r="BH16" s="223"/>
      <c r="BI16" s="223"/>
      <c r="BJ16" s="223"/>
      <c r="BK16" s="223"/>
      <c r="BL16" s="223"/>
      <c r="BM16" s="223"/>
      <c r="BN16" s="223"/>
      <c r="BO16" s="223"/>
      <c r="BP16" s="223"/>
      <c r="BQ16" s="223"/>
      <c r="BR16" s="223"/>
      <c r="BS16" s="223"/>
      <c r="BT16" s="223"/>
      <c r="BU16" s="223"/>
      <c r="BV16" s="223"/>
      <c r="BW16" s="223"/>
      <c r="BX16" s="223"/>
      <c r="BY16" s="223"/>
      <c r="BZ16" s="223"/>
      <c r="CA16" s="223"/>
    </row>
    <row r="17" spans="2:80" ht="15" customHeight="1" thickBot="1">
      <c r="B17" s="130" t="s">
        <v>111</v>
      </c>
      <c r="C17" s="106"/>
      <c r="D17" s="106"/>
      <c r="E17" s="65"/>
      <c r="F17" s="65"/>
      <c r="G17" s="65"/>
      <c r="H17" s="65"/>
      <c r="I17" s="126"/>
      <c r="J17" s="126"/>
      <c r="K17" s="126"/>
      <c r="L17" s="126"/>
      <c r="M17" s="127"/>
      <c r="N17" s="127"/>
      <c r="O17" s="127"/>
      <c r="P17" s="127"/>
      <c r="Q17" s="127"/>
      <c r="R17" s="127"/>
      <c r="S17" s="127"/>
      <c r="T17" s="126"/>
      <c r="U17" s="126"/>
      <c r="V17" s="103"/>
      <c r="W17" s="103"/>
      <c r="X17" s="127"/>
      <c r="Y17" s="127"/>
      <c r="Z17" s="127"/>
      <c r="AA17" s="127"/>
      <c r="AB17" s="127"/>
      <c r="AC17" s="127"/>
      <c r="AE17" s="4"/>
      <c r="AF17" s="132"/>
      <c r="AG17" s="132"/>
      <c r="AH17" s="132"/>
      <c r="AI17" s="132"/>
      <c r="AJ17" s="132"/>
      <c r="AK17" s="132"/>
      <c r="AL17" s="132"/>
      <c r="AM17" s="132"/>
      <c r="AN17" s="4"/>
      <c r="AO17" s="139"/>
      <c r="AQ17" s="186"/>
      <c r="AR17" s="186"/>
      <c r="AS17" s="186"/>
      <c r="AT17" s="186"/>
      <c r="AU17" s="186"/>
      <c r="AV17" s="186"/>
      <c r="AW17" s="186"/>
      <c r="AX17" s="223"/>
      <c r="AY17" s="223"/>
      <c r="AZ17" s="223"/>
      <c r="BA17" s="223"/>
      <c r="BB17" s="223"/>
      <c r="BC17" s="223"/>
      <c r="BD17" s="223"/>
      <c r="BE17" s="223"/>
      <c r="BF17" s="223"/>
      <c r="BG17" s="223"/>
      <c r="BH17" s="223"/>
      <c r="BI17" s="223"/>
      <c r="BJ17" s="223"/>
      <c r="BK17" s="223"/>
      <c r="BL17" s="223"/>
      <c r="BM17" s="223"/>
      <c r="BN17" s="223"/>
      <c r="BO17" s="223"/>
      <c r="BP17" s="223"/>
      <c r="BQ17" s="223"/>
      <c r="BR17" s="223"/>
      <c r="BS17" s="223"/>
      <c r="BT17" s="223"/>
      <c r="BU17" s="223"/>
      <c r="BV17" s="223"/>
      <c r="BW17" s="223"/>
      <c r="BX17" s="223"/>
      <c r="BY17" s="223"/>
      <c r="BZ17" s="223"/>
      <c r="CA17" s="223"/>
    </row>
    <row r="18" spans="2:80" ht="24.75" customHeight="1">
      <c r="B18" s="216" t="str">
        <f>IFERROR(IF(VLOOKUP(B28,【参考】数式用2!E6:L23,5,FALSE)="","",VLOOKUP(B28,【参考】数式用2!E6:L23,5,FALSE)),"")</f>
        <v>新加算Ⅴ(３)</v>
      </c>
      <c r="C18" s="217"/>
      <c r="D18" s="217"/>
      <c r="E18" s="217"/>
      <c r="F18" s="217"/>
      <c r="G18" s="217"/>
      <c r="H18" s="218"/>
      <c r="I18" s="249" t="str">
        <f>IFERROR(VLOOKUP(B28,【参考】数式用2!E6:L23,6,FALSE),"")</f>
        <v>キャリアパス要件Ⅲが必要だが、「R6年度中の対応の誓約」で可。４月からベア加算を算定せず、６月から月額賃金改善要件Ⅱも満たさない場合、Ⅴ(３)となる。なお、R7年度以降は月額賃金改善要件Ⅱが必要。</v>
      </c>
      <c r="J18" s="249"/>
      <c r="K18" s="249"/>
      <c r="L18" s="249"/>
      <c r="M18" s="249"/>
      <c r="N18" s="249"/>
      <c r="O18" s="249"/>
      <c r="P18" s="249"/>
      <c r="Q18" s="249"/>
      <c r="R18" s="249"/>
      <c r="S18" s="249"/>
      <c r="T18" s="249"/>
      <c r="U18" s="249"/>
      <c r="V18" s="249"/>
      <c r="W18" s="249"/>
      <c r="X18" s="249"/>
      <c r="Y18" s="249"/>
      <c r="Z18" s="249"/>
      <c r="AA18" s="249"/>
      <c r="AB18" s="249"/>
      <c r="AC18" s="250"/>
      <c r="AD18" s="184" t="s">
        <v>119</v>
      </c>
      <c r="AE18" s="185"/>
      <c r="AF18" s="159" t="str">
        <f>IF(U7="ベア加算","",IF(OR(B18="新加算Ⅰ",B18="新加算Ⅱ",B18="新加算Ⅲ",B18="新加算Ⅳ"),"○",""))</f>
        <v/>
      </c>
      <c r="AG18" s="159" t="str">
        <f>IF(OR(B18="新加算Ⅰ",B18="新加算Ⅱ",B18="新加算Ⅲ",B18="新加算Ⅳ",B18="新加算Ⅴ(１)",B18="新加算Ⅴ(２)",B18="新加算Ⅴ(３)",B18="新加算Ⅴ(４)",B18="新加算Ⅴ(５)",B18="新加算Ⅴ(６)",B18="新加算Ⅴ(８)",B18="新加算Ⅴ(11)"),"○",IF(OR(B18="新加算Ⅴ(７)",B18="新加算Ⅴ(９)",B18="新加算Ⅴ(10)",B18="新加算Ⅴ(12)",B18="新加算Ⅴ(13)",B18="新加算Ⅴ(14)"),"△",""))</f>
        <v>○</v>
      </c>
      <c r="AH18" s="159" t="str">
        <f>IF(OR(B18="新加算Ⅰ",B18="新加算Ⅱ",B18="新加算Ⅲ",B18="新加算Ⅳ",B18="新加算Ⅴ(１)",B18="新加算Ⅴ(２)",B18="新加算Ⅴ(３)",B18="新加算Ⅴ(４)",B18="新加算Ⅴ(５)",B18="新加算Ⅴ(６)",B18="新加算Ⅴ(８)",B18="新加算Ⅴ(11)"),"○",IF(OR(B18="新加算Ⅴ(７)",B18="新加算Ⅴ(９)",B18="新加算Ⅴ(10)",B18="新加算Ⅴ(12)",B18="新加算Ⅴ(13)",B18="新加算Ⅴ(14)"),"△",""))</f>
        <v>○</v>
      </c>
      <c r="AI18" s="159" t="str">
        <f>IF(OR(B18="新加算Ⅰ",B18="新加算Ⅱ",B18="新加算Ⅲ",B18="新加算Ⅴ(１)",B18="新加算Ⅴ(３)",B18="新加算Ⅴ(８)"),"○","")</f>
        <v>○</v>
      </c>
      <c r="AJ18" s="159" t="str">
        <f>IF(OR(B18="新加算Ⅰ",B18="新加算Ⅱ",B18="新加算Ⅴ(１)",B18="新加算Ⅴ(２)",B18="新加算Ⅴ(３)",B18="新加算Ⅴ(４)",B18="新加算Ⅴ(５)",B18="新加算Ⅴ(６)",B18="新加算Ⅴ(７)",B18="新加算Ⅴ(９)",B18="新加算Ⅴ(10)",B18="新加算Ⅴ(12)"),"○","")</f>
        <v>○</v>
      </c>
      <c r="AK18" s="159" t="str">
        <f>IF(OR(B18="新加算Ⅰ",B18="新加算Ⅴ(１)",B18="新加算Ⅴ(２)",B18="新加算Ⅴ(５)",B18="新加算Ⅴ(７)",B18="新加算Ⅴ(10)"),"○","")</f>
        <v/>
      </c>
      <c r="AL18" s="159" t="str">
        <f>IF(OR(B18="新加算Ⅰ",B18="新加算Ⅱ",B18="新加算Ⅴ(１)",B18="新加算Ⅴ(２)",B18="新加算Ⅴ(３)",B18="新加算Ⅴ(４)",B18="新加算Ⅴ(５)",B18="新加算Ⅴ(６)",B18="新加算Ⅴ(７)",B18="新加算Ⅴ(９)",B18="新加算Ⅴ(10)",B18="新加算Ⅴ(12)"),"○","")</f>
        <v>○</v>
      </c>
      <c r="AM18" s="141"/>
      <c r="AN18" s="4"/>
      <c r="AO18" s="139"/>
      <c r="AQ18" s="186"/>
      <c r="AR18" s="186"/>
      <c r="AS18" s="186"/>
      <c r="AT18" s="186"/>
      <c r="AU18" s="186"/>
      <c r="AV18" s="186"/>
      <c r="AW18" s="186"/>
      <c r="AX18" s="223"/>
      <c r="AY18" s="223"/>
      <c r="AZ18" s="223"/>
      <c r="BA18" s="223"/>
      <c r="BB18" s="223"/>
      <c r="BC18" s="223"/>
      <c r="BD18" s="223"/>
      <c r="BE18" s="223"/>
      <c r="BF18" s="223"/>
      <c r="BG18" s="223"/>
      <c r="BH18" s="223"/>
      <c r="BI18" s="223"/>
      <c r="BJ18" s="223"/>
      <c r="BK18" s="223"/>
      <c r="BL18" s="223"/>
      <c r="BM18" s="223"/>
      <c r="BN18" s="223"/>
      <c r="BO18" s="223"/>
      <c r="BP18" s="223"/>
      <c r="BQ18" s="223"/>
      <c r="BR18" s="223"/>
      <c r="BS18" s="223"/>
      <c r="BT18" s="223"/>
      <c r="BU18" s="223"/>
      <c r="BV18" s="223"/>
      <c r="BW18" s="223"/>
      <c r="BX18" s="223"/>
      <c r="BY18" s="223"/>
      <c r="BZ18" s="223"/>
      <c r="CA18" s="223"/>
    </row>
    <row r="19" spans="2:80" ht="17.25" customHeight="1">
      <c r="B19" s="243">
        <f>IFERROR(VLOOKUP(B7,【参考】数式用!$A$5:$AB$27,MATCH(B18,【参考】数式用!$B$4:$AB$4,0)+1,FALSE),"")</f>
        <v>0.2</v>
      </c>
      <c r="C19" s="244"/>
      <c r="D19" s="244"/>
      <c r="E19" s="244"/>
      <c r="F19" s="244"/>
      <c r="G19" s="244"/>
      <c r="H19" s="245"/>
      <c r="I19" s="198"/>
      <c r="J19" s="198"/>
      <c r="K19" s="198"/>
      <c r="L19" s="198"/>
      <c r="M19" s="198"/>
      <c r="N19" s="198"/>
      <c r="O19" s="198"/>
      <c r="P19" s="198"/>
      <c r="Q19" s="198"/>
      <c r="R19" s="198"/>
      <c r="S19" s="198"/>
      <c r="T19" s="198"/>
      <c r="U19" s="198"/>
      <c r="V19" s="198"/>
      <c r="W19" s="198"/>
      <c r="X19" s="198"/>
      <c r="Y19" s="198"/>
      <c r="Z19" s="198"/>
      <c r="AA19" s="198"/>
      <c r="AB19" s="198"/>
      <c r="AC19" s="253"/>
      <c r="AD19" s="184"/>
      <c r="AE19" s="185"/>
      <c r="AF19" s="183"/>
      <c r="AG19" s="183"/>
      <c r="AH19" s="183"/>
      <c r="AI19" s="183"/>
      <c r="AJ19" s="183"/>
      <c r="AK19" s="183"/>
      <c r="AL19" s="183"/>
      <c r="AM19" s="141"/>
      <c r="AN19" s="4"/>
      <c r="AO19" s="139"/>
      <c r="AQ19" s="144"/>
      <c r="AR19" s="144"/>
      <c r="AS19" s="144"/>
      <c r="AT19" s="144"/>
      <c r="AU19" s="144"/>
      <c r="AV19" s="144"/>
      <c r="AW19" s="144"/>
      <c r="AX19" s="144"/>
      <c r="AY19" s="144"/>
      <c r="AZ19" s="144"/>
      <c r="BA19" s="144"/>
      <c r="BB19" s="144"/>
      <c r="BC19" s="144"/>
      <c r="BD19" s="144"/>
      <c r="BE19" s="144"/>
      <c r="BF19" s="144"/>
      <c r="BG19" s="144"/>
      <c r="BH19" s="144"/>
      <c r="BI19" s="144"/>
      <c r="BJ19" s="144"/>
      <c r="BK19" s="144"/>
      <c r="BL19" s="144"/>
      <c r="BM19" s="144"/>
      <c r="BN19" s="144"/>
      <c r="BO19" s="144"/>
      <c r="BP19" s="144"/>
      <c r="BQ19" s="144"/>
      <c r="BR19" s="144"/>
      <c r="BS19" s="144"/>
      <c r="BT19" s="144"/>
      <c r="BU19" s="144"/>
      <c r="BV19" s="144"/>
      <c r="BW19" s="144"/>
      <c r="BX19" s="144"/>
      <c r="BY19" s="144"/>
      <c r="BZ19" s="144"/>
      <c r="CA19" s="144"/>
    </row>
    <row r="20" spans="2:80" ht="9.75" customHeight="1" thickBot="1">
      <c r="B20" s="246"/>
      <c r="C20" s="247"/>
      <c r="D20" s="247"/>
      <c r="E20" s="247"/>
      <c r="F20" s="247"/>
      <c r="G20" s="247"/>
      <c r="H20" s="248"/>
      <c r="I20" s="251"/>
      <c r="J20" s="251"/>
      <c r="K20" s="251"/>
      <c r="L20" s="251"/>
      <c r="M20" s="251"/>
      <c r="N20" s="251"/>
      <c r="O20" s="251"/>
      <c r="P20" s="251"/>
      <c r="Q20" s="251"/>
      <c r="R20" s="251"/>
      <c r="S20" s="251"/>
      <c r="T20" s="251"/>
      <c r="U20" s="251"/>
      <c r="V20" s="251"/>
      <c r="W20" s="251"/>
      <c r="X20" s="251"/>
      <c r="Y20" s="251"/>
      <c r="Z20" s="251"/>
      <c r="AA20" s="251"/>
      <c r="AB20" s="251"/>
      <c r="AC20" s="252"/>
      <c r="AD20" s="184"/>
      <c r="AE20" s="185"/>
      <c r="AF20" s="160"/>
      <c r="AG20" s="160"/>
      <c r="AH20" s="160"/>
      <c r="AI20" s="160"/>
      <c r="AJ20" s="160"/>
      <c r="AK20" s="160"/>
      <c r="AL20" s="160"/>
      <c r="AM20" s="141"/>
      <c r="AN20" s="4"/>
      <c r="AO20" s="139"/>
      <c r="AP20" s="146"/>
      <c r="AQ20" s="186" t="s">
        <v>113</v>
      </c>
      <c r="AR20" s="186"/>
      <c r="AS20" s="186"/>
      <c r="AT20" s="186"/>
      <c r="AU20" s="186"/>
      <c r="AV20" s="186"/>
      <c r="AW20" s="186"/>
      <c r="AX20" s="187" t="str">
        <f>IFERROR(VLOOKUP(B7,【参考】数式用!AF5:AG27,2,0),"")</f>
        <v>　特定事業所加算ⅠまたはⅡを算定する。</v>
      </c>
      <c r="AY20" s="187"/>
      <c r="AZ20" s="187"/>
      <c r="BA20" s="187"/>
      <c r="BB20" s="187"/>
      <c r="BC20" s="187"/>
      <c r="BD20" s="187"/>
      <c r="BE20" s="187"/>
      <c r="BF20" s="187"/>
      <c r="BG20" s="187"/>
      <c r="BH20" s="187"/>
      <c r="BI20" s="187"/>
      <c r="BJ20" s="187"/>
      <c r="BK20" s="187"/>
      <c r="BL20" s="187"/>
      <c r="BM20" s="187"/>
      <c r="BN20" s="187"/>
      <c r="BO20" s="187"/>
      <c r="BP20" s="187"/>
      <c r="BQ20" s="187"/>
      <c r="BR20" s="187"/>
      <c r="BS20" s="187"/>
      <c r="BT20" s="187"/>
      <c r="BU20" s="187"/>
      <c r="BV20" s="187"/>
      <c r="BW20" s="187"/>
      <c r="BX20" s="187"/>
      <c r="BY20" s="187"/>
      <c r="BZ20" s="187"/>
      <c r="CA20" s="187"/>
    </row>
    <row r="21" spans="2:80" ht="28.5" customHeight="1">
      <c r="B21" s="142"/>
      <c r="C21" s="142"/>
      <c r="D21" s="142"/>
      <c r="E21" s="142"/>
      <c r="F21" s="142"/>
      <c r="G21" s="142"/>
      <c r="H21" s="142"/>
      <c r="I21" s="241" t="str">
        <f>IFERROR("※４・５月は"&amp;VLOOKUP(B18,【参考】数式用!AJ5:AM22,2,FALSE)&amp;"・"&amp;VLOOKUP(B18,【参考】数式用!AJ5:AM22,3,FALSE)&amp;"・"&amp;VLOOKUP(B18,【参考】数式用!AJ5:AM22,4,FALSE)&amp;"を算定。","")</f>
        <v>※４・５月は処遇加算Ⅰ・特定加算Ⅱ・ベア加算なしを算定。</v>
      </c>
      <c r="J21" s="241"/>
      <c r="K21" s="241"/>
      <c r="L21" s="241"/>
      <c r="M21" s="241"/>
      <c r="N21" s="241"/>
      <c r="O21" s="241"/>
      <c r="P21" s="241"/>
      <c r="Q21" s="241"/>
      <c r="R21" s="241"/>
      <c r="S21" s="241"/>
      <c r="T21" s="241"/>
      <c r="U21" s="241"/>
      <c r="V21" s="241"/>
      <c r="W21" s="241"/>
      <c r="X21" s="241"/>
      <c r="Y21" s="241"/>
      <c r="Z21" s="241"/>
      <c r="AA21" s="241"/>
      <c r="AB21" s="241"/>
      <c r="AC21" s="241"/>
      <c r="AD21" s="143"/>
      <c r="AE21" s="143"/>
      <c r="AF21" s="141"/>
      <c r="AG21" s="141"/>
      <c r="AH21" s="141"/>
      <c r="AI21" s="141"/>
      <c r="AJ21" s="141"/>
      <c r="AK21" s="141"/>
      <c r="AL21" s="141"/>
      <c r="AM21" s="141"/>
      <c r="AN21" s="4"/>
      <c r="AO21" s="139"/>
      <c r="AQ21" s="186"/>
      <c r="AR21" s="186"/>
      <c r="AS21" s="186"/>
      <c r="AT21" s="186"/>
      <c r="AU21" s="186"/>
      <c r="AV21" s="186"/>
      <c r="AW21" s="186"/>
      <c r="AX21" s="187"/>
      <c r="AY21" s="187"/>
      <c r="AZ21" s="187"/>
      <c r="BA21" s="187"/>
      <c r="BB21" s="187"/>
      <c r="BC21" s="187"/>
      <c r="BD21" s="187"/>
      <c r="BE21" s="187"/>
      <c r="BF21" s="187"/>
      <c r="BG21" s="187"/>
      <c r="BH21" s="187"/>
      <c r="BI21" s="187"/>
      <c r="BJ21" s="187"/>
      <c r="BK21" s="187"/>
      <c r="BL21" s="187"/>
      <c r="BM21" s="187"/>
      <c r="BN21" s="187"/>
      <c r="BO21" s="187"/>
      <c r="BP21" s="187"/>
      <c r="BQ21" s="187"/>
      <c r="BR21" s="187"/>
      <c r="BS21" s="187"/>
      <c r="BT21" s="187"/>
      <c r="BU21" s="187"/>
      <c r="BV21" s="187"/>
      <c r="BW21" s="187"/>
      <c r="BX21" s="187"/>
      <c r="BY21" s="187"/>
      <c r="BZ21" s="187"/>
      <c r="CA21" s="187"/>
    </row>
    <row r="22" spans="2:80" ht="15.75" customHeight="1" thickBot="1">
      <c r="B22" s="129" t="s">
        <v>110</v>
      </c>
      <c r="C22" s="107"/>
      <c r="D22" s="107"/>
      <c r="E22" s="65"/>
      <c r="F22" s="65"/>
      <c r="G22" s="65"/>
      <c r="H22" s="65"/>
      <c r="I22" s="127"/>
      <c r="J22" s="127"/>
      <c r="K22" s="127"/>
      <c r="L22" s="127"/>
      <c r="M22" s="127"/>
      <c r="N22" s="127"/>
      <c r="O22" s="127"/>
      <c r="P22" s="127"/>
      <c r="Q22" s="127"/>
      <c r="R22" s="127"/>
      <c r="S22" s="127"/>
      <c r="T22" s="127"/>
      <c r="U22" s="127"/>
      <c r="V22" s="103"/>
      <c r="W22" s="103"/>
      <c r="X22" s="103"/>
      <c r="Y22" s="103"/>
      <c r="Z22" s="103"/>
      <c r="AA22" s="103"/>
      <c r="AB22" s="103"/>
      <c r="AC22" s="103"/>
      <c r="AE22" s="4"/>
      <c r="AF22" s="132"/>
      <c r="AG22" s="132"/>
      <c r="AH22" s="132"/>
      <c r="AI22" s="132"/>
      <c r="AJ22" s="132"/>
      <c r="AK22" s="132"/>
      <c r="AL22" s="132"/>
      <c r="AM22" s="132"/>
      <c r="AN22" s="4"/>
      <c r="AO22" s="139"/>
      <c r="AQ22" s="103"/>
      <c r="AR22" s="103"/>
      <c r="AS22" s="103"/>
      <c r="AT22" s="103"/>
      <c r="AU22" s="103"/>
      <c r="AV22" s="103"/>
      <c r="AW22" s="103"/>
      <c r="AX22" s="103"/>
      <c r="AY22" s="103"/>
      <c r="AZ22" s="103"/>
      <c r="BA22" s="103"/>
      <c r="BB22" s="103"/>
      <c r="BC22" s="103"/>
      <c r="BD22" s="103"/>
      <c r="BE22" s="103"/>
      <c r="BF22" s="103"/>
      <c r="BG22" s="103"/>
      <c r="BH22" s="103"/>
      <c r="BI22" s="103"/>
      <c r="BJ22" s="103"/>
      <c r="BK22" s="103"/>
      <c r="BL22" s="103"/>
      <c r="BM22" s="103"/>
      <c r="BN22" s="103"/>
      <c r="BO22" s="103"/>
      <c r="BP22" s="103"/>
      <c r="BQ22" s="103"/>
      <c r="BR22" s="103"/>
      <c r="BS22" s="103"/>
      <c r="BT22" s="103"/>
      <c r="BU22" s="103"/>
      <c r="BV22" s="103"/>
      <c r="BW22" s="103"/>
      <c r="BX22" s="103"/>
      <c r="BY22" s="103"/>
      <c r="BZ22" s="103"/>
      <c r="CA22" s="103"/>
    </row>
    <row r="23" spans="2:80" ht="24.75" customHeight="1">
      <c r="B23" s="216" t="str">
        <f>IFERROR(IF(VLOOKUP(B28,【参考】数式用2!E6:L23,7,FALSE)="","",VLOOKUP(B28,【参考】数式用2!E6:L23,7,FALSE)),"")</f>
        <v>新加算Ⅴ(６)</v>
      </c>
      <c r="C23" s="217"/>
      <c r="D23" s="217"/>
      <c r="E23" s="217"/>
      <c r="F23" s="217"/>
      <c r="G23" s="217"/>
      <c r="H23" s="218"/>
      <c r="I23" s="249" t="str">
        <f>IFERROR(VLOOKUP(B28,【参考】数式用2!E6:L23,8,FALSE),"")</f>
        <v>誓約をしなくてもⅤ(６)は算定可。ただし、R7年度以降、加算率を下げないためにキャリアパス要件Ⅲは必須であり、R6年度中の対応はいずれにしろ必要なため、より加算率が高いⅡ又はⅤ(3)を推奨。</v>
      </c>
      <c r="J23" s="249"/>
      <c r="K23" s="249"/>
      <c r="L23" s="249"/>
      <c r="M23" s="249"/>
      <c r="N23" s="249"/>
      <c r="O23" s="249"/>
      <c r="P23" s="249"/>
      <c r="Q23" s="249"/>
      <c r="R23" s="249"/>
      <c r="S23" s="249"/>
      <c r="T23" s="249"/>
      <c r="U23" s="249"/>
      <c r="V23" s="249"/>
      <c r="W23" s="249"/>
      <c r="X23" s="249"/>
      <c r="Y23" s="249"/>
      <c r="Z23" s="249"/>
      <c r="AA23" s="249"/>
      <c r="AB23" s="249"/>
      <c r="AC23" s="250"/>
      <c r="AD23" s="184" t="s">
        <v>119</v>
      </c>
      <c r="AE23" s="185"/>
      <c r="AF23" s="159" t="str">
        <f>IF(U7="ベア加算","",IF(OR(B23="新加算Ⅰ",B23="新加算Ⅱ",B23="新加算Ⅲ",B23="新加算Ⅳ"),"○",""))</f>
        <v/>
      </c>
      <c r="AG23" s="159" t="str">
        <f>IF(OR(B23="新加算Ⅰ",B23="新加算Ⅱ",B23="新加算Ⅲ",B23="新加算Ⅳ",B23="新加算Ⅴ(１)",B23="新加算Ⅴ(２)",B23="新加算Ⅴ(３)",B23="新加算Ⅴ(４)",B23="新加算Ⅴ(５)",B23="新加算Ⅴ(６)",B23="新加算Ⅴ(８)",B23="新加算Ⅴ(11)"),"○",IF(OR(B23="新加算Ⅴ(７)",B23="新加算Ⅴ(９)",B23="新加算Ⅴ(10)",B23="新加算Ⅴ(12)",B23="新加算Ⅴ(13)",B23="新加算Ⅴ(14)"),"△",""))</f>
        <v>○</v>
      </c>
      <c r="AH23" s="159" t="str">
        <f>IF(OR(B23="新加算Ⅰ",B23="新加算Ⅱ",B23="新加算Ⅲ",B23="新加算Ⅳ",B23="新加算Ⅴ(１)",B23="新加算Ⅴ(２)",B23="新加算Ⅴ(３)",B23="新加算Ⅴ(４)",B23="新加算Ⅴ(５)",B23="新加算Ⅴ(６)",B23="新加算Ⅴ(８)",B23="新加算Ⅴ(11)"),"○",IF(OR(B23="新加算Ⅴ(７)",B23="新加算Ⅴ(９)",B23="新加算Ⅴ(10)",B23="新加算Ⅴ(12)",B23="新加算Ⅴ(13)",B23="新加算Ⅴ(14)"),"△",""))</f>
        <v>○</v>
      </c>
      <c r="AI23" s="159" t="str">
        <f>IF(OR(B23="新加算Ⅰ",B23="新加算Ⅱ",B23="新加算Ⅲ",B23="新加算Ⅴ(１)",B23="新加算Ⅴ(３)",B23="新加算Ⅴ(８)"),"○","")</f>
        <v/>
      </c>
      <c r="AJ23" s="159" t="str">
        <f>IF(OR(B23="新加算Ⅰ",B23="新加算Ⅱ",B23="新加算Ⅴ(１)",B23="新加算Ⅴ(２)",B23="新加算Ⅴ(３)",B23="新加算Ⅴ(４)",B23="新加算Ⅴ(５)",B23="新加算Ⅴ(６)",B23="新加算Ⅴ(７)",B23="新加算Ⅴ(９)",B23="新加算Ⅴ(10)",B23="新加算Ⅴ(12)"),"○","")</f>
        <v>○</v>
      </c>
      <c r="AK23" s="159" t="str">
        <f>IF(OR(B23="新加算Ⅰ",B23="新加算Ⅴ(１)",B23="新加算Ⅴ(２)",B23="新加算Ⅴ(５)",B23="新加算Ⅴ(７)",B23="新加算Ⅴ(10)"),"○","")</f>
        <v/>
      </c>
      <c r="AL23" s="159" t="str">
        <f>IF(OR(B23="新加算Ⅰ",B23="新加算Ⅱ",B23="新加算Ⅴ(１)",B23="新加算Ⅴ(２)",B23="新加算Ⅴ(３)",B23="新加算Ⅴ(４)",B23="新加算Ⅴ(５)",B23="新加算Ⅴ(６)",B23="新加算Ⅴ(７)",B23="新加算Ⅴ(９)",B23="新加算Ⅴ(10)",B23="新加算Ⅴ(12)"),"○","")</f>
        <v>○</v>
      </c>
      <c r="AM23" s="141"/>
      <c r="AN23" s="4"/>
      <c r="AO23" s="139"/>
      <c r="AQ23" s="186" t="s">
        <v>94</v>
      </c>
      <c r="AR23" s="186"/>
      <c r="AS23" s="186"/>
      <c r="AT23" s="186"/>
      <c r="AU23" s="186"/>
      <c r="AV23" s="186"/>
      <c r="AW23" s="186"/>
      <c r="AX23" s="187" t="s">
        <v>59</v>
      </c>
      <c r="AY23" s="187"/>
      <c r="AZ23" s="187"/>
      <c r="BA23" s="187"/>
      <c r="BB23" s="187"/>
      <c r="BC23" s="187"/>
      <c r="BD23" s="187"/>
      <c r="BE23" s="187"/>
      <c r="BF23" s="187"/>
      <c r="BG23" s="187"/>
      <c r="BH23" s="187"/>
      <c r="BI23" s="187"/>
      <c r="BJ23" s="187"/>
      <c r="BK23" s="187"/>
      <c r="BL23" s="187"/>
      <c r="BM23" s="187"/>
      <c r="BN23" s="187"/>
      <c r="BO23" s="187"/>
      <c r="BP23" s="187"/>
      <c r="BQ23" s="187"/>
      <c r="BR23" s="187"/>
      <c r="BS23" s="187"/>
      <c r="BT23" s="187"/>
      <c r="BU23" s="187"/>
      <c r="BV23" s="187"/>
      <c r="BW23" s="187"/>
      <c r="BX23" s="187"/>
      <c r="BY23" s="187"/>
      <c r="BZ23" s="187"/>
      <c r="CA23" s="187"/>
    </row>
    <row r="24" spans="2:80" ht="24.75" customHeight="1" thickBot="1">
      <c r="B24" s="191">
        <f>IFERROR(VLOOKUP(B7,【参考】数式用!$A$5:$AB$27,MATCH(B23,【参考】数式用!$B$4:$AB$4,0)+1,FALSE),"")</f>
        <v>0.16300000000000001</v>
      </c>
      <c r="C24" s="192"/>
      <c r="D24" s="192"/>
      <c r="E24" s="192"/>
      <c r="F24" s="192"/>
      <c r="G24" s="192"/>
      <c r="H24" s="193"/>
      <c r="I24" s="251"/>
      <c r="J24" s="251"/>
      <c r="K24" s="251"/>
      <c r="L24" s="251"/>
      <c r="M24" s="251"/>
      <c r="N24" s="251"/>
      <c r="O24" s="251"/>
      <c r="P24" s="251"/>
      <c r="Q24" s="251"/>
      <c r="R24" s="251"/>
      <c r="S24" s="251"/>
      <c r="T24" s="251"/>
      <c r="U24" s="251"/>
      <c r="V24" s="251"/>
      <c r="W24" s="251"/>
      <c r="X24" s="251"/>
      <c r="Y24" s="251"/>
      <c r="Z24" s="251"/>
      <c r="AA24" s="251"/>
      <c r="AB24" s="251"/>
      <c r="AC24" s="252"/>
      <c r="AD24" s="184"/>
      <c r="AE24" s="185"/>
      <c r="AF24" s="160"/>
      <c r="AG24" s="160"/>
      <c r="AH24" s="160"/>
      <c r="AI24" s="160"/>
      <c r="AJ24" s="160"/>
      <c r="AK24" s="160"/>
      <c r="AL24" s="160"/>
      <c r="AM24" s="141"/>
      <c r="AN24" s="4"/>
      <c r="AO24" s="139"/>
      <c r="AQ24" s="186"/>
      <c r="AR24" s="186"/>
      <c r="AS24" s="186"/>
      <c r="AT24" s="186"/>
      <c r="AU24" s="186"/>
      <c r="AV24" s="186"/>
      <c r="AW24" s="186"/>
      <c r="AX24" s="187"/>
      <c r="AY24" s="187"/>
      <c r="AZ24" s="187"/>
      <c r="BA24" s="187"/>
      <c r="BB24" s="187"/>
      <c r="BC24" s="187"/>
      <c r="BD24" s="187"/>
      <c r="BE24" s="187"/>
      <c r="BF24" s="187"/>
      <c r="BG24" s="187"/>
      <c r="BH24" s="187"/>
      <c r="BI24" s="187"/>
      <c r="BJ24" s="187"/>
      <c r="BK24" s="187"/>
      <c r="BL24" s="187"/>
      <c r="BM24" s="187"/>
      <c r="BN24" s="187"/>
      <c r="BO24" s="187"/>
      <c r="BP24" s="187"/>
      <c r="BQ24" s="187"/>
      <c r="BR24" s="187"/>
      <c r="BS24" s="187"/>
      <c r="BT24" s="187"/>
      <c r="BU24" s="187"/>
      <c r="BV24" s="187"/>
      <c r="BW24" s="187"/>
      <c r="BX24" s="187"/>
      <c r="BY24" s="187"/>
      <c r="BZ24" s="187"/>
      <c r="CA24" s="187"/>
    </row>
    <row r="25" spans="2:80" s="65" customFormat="1" ht="27" customHeight="1">
      <c r="B25" s="104"/>
      <c r="C25" s="104"/>
      <c r="D25" s="104"/>
      <c r="E25" s="104"/>
      <c r="F25" s="104"/>
      <c r="G25" s="105"/>
      <c r="H25" s="105"/>
      <c r="I25" s="241" t="str">
        <f>IFERROR("※４・５月は"&amp;VLOOKUP(B23,【参考】数式用!AJ5:AM22,2,FALSE)&amp;"・"&amp;VLOOKUP(B23,【参考】数式用!AJ5:AM22,3,FALSE)&amp;"・"&amp;VLOOKUP(B23,【参考】数式用!AJ5:AM22,4,FALSE)&amp;"を算定。","")</f>
        <v>※４・５月は処遇加算Ⅱ・特定加算Ⅱ・ベア加算なしを算定。</v>
      </c>
      <c r="J25" s="241"/>
      <c r="K25" s="241"/>
      <c r="L25" s="241"/>
      <c r="M25" s="241"/>
      <c r="N25" s="241"/>
      <c r="O25" s="241"/>
      <c r="P25" s="241"/>
      <c r="Q25" s="241"/>
      <c r="R25" s="241"/>
      <c r="S25" s="241"/>
      <c r="T25" s="241"/>
      <c r="U25" s="241"/>
      <c r="V25" s="241"/>
      <c r="W25" s="241"/>
      <c r="X25" s="241"/>
      <c r="Y25" s="241"/>
      <c r="Z25" s="241"/>
      <c r="AA25" s="241"/>
      <c r="AB25" s="241"/>
      <c r="AC25" s="241"/>
      <c r="AE25" s="4"/>
      <c r="AF25" s="125"/>
      <c r="AG25" s="125"/>
      <c r="AH25" s="125"/>
      <c r="AI25" s="125"/>
      <c r="AJ25" s="125"/>
      <c r="AK25" s="125"/>
      <c r="AL25" s="125"/>
      <c r="AM25" s="125"/>
      <c r="AN25" s="4"/>
      <c r="AO25" s="139"/>
      <c r="AQ25" s="103"/>
      <c r="AR25" s="103"/>
      <c r="AS25" s="103"/>
      <c r="AT25" s="103"/>
      <c r="AU25" s="103"/>
      <c r="AV25" s="103"/>
      <c r="AW25" s="103"/>
      <c r="AX25" s="103"/>
      <c r="AY25" s="103"/>
      <c r="AZ25" s="103"/>
      <c r="BA25" s="103"/>
      <c r="BB25" s="103"/>
      <c r="BC25" s="103"/>
      <c r="BD25" s="103"/>
      <c r="BE25" s="103"/>
      <c r="BF25" s="103"/>
      <c r="BG25" s="103"/>
      <c r="BH25" s="103"/>
      <c r="BI25" s="103"/>
      <c r="BJ25" s="103"/>
      <c r="BK25" s="103"/>
      <c r="BL25" s="103"/>
      <c r="BM25" s="103"/>
      <c r="BN25" s="103"/>
      <c r="BO25" s="103"/>
      <c r="BP25" s="103"/>
      <c r="BQ25" s="103"/>
      <c r="BR25" s="103"/>
      <c r="BS25" s="103"/>
      <c r="BT25" s="103"/>
      <c r="BU25" s="103"/>
      <c r="BV25" s="103"/>
      <c r="BW25" s="103"/>
      <c r="BX25" s="103"/>
      <c r="BY25" s="103"/>
      <c r="BZ25" s="103"/>
      <c r="CA25" s="103"/>
      <c r="CB25" s="2"/>
    </row>
    <row r="26" spans="2:80" s="65" customFormat="1" ht="20.25" customHeight="1">
      <c r="AQ26" s="103"/>
      <c r="AR26" s="103"/>
      <c r="AS26" s="103"/>
      <c r="AT26" s="103"/>
      <c r="AU26" s="103"/>
      <c r="AV26" s="103"/>
      <c r="AW26" s="103"/>
      <c r="AX26" s="103"/>
      <c r="AY26" s="103"/>
      <c r="AZ26" s="103"/>
      <c r="BA26" s="103"/>
      <c r="BB26" s="103"/>
      <c r="BC26" s="103"/>
      <c r="BD26" s="103"/>
      <c r="BE26" s="103"/>
      <c r="BF26" s="103"/>
      <c r="BG26" s="103"/>
      <c r="BH26" s="103"/>
      <c r="BI26" s="103"/>
      <c r="BJ26" s="103"/>
      <c r="BK26" s="103"/>
      <c r="BL26" s="103"/>
      <c r="BM26" s="103"/>
      <c r="BN26" s="103"/>
      <c r="BO26" s="103"/>
      <c r="BP26" s="103"/>
      <c r="BQ26" s="103"/>
      <c r="BR26" s="103"/>
      <c r="BS26" s="103"/>
      <c r="BT26" s="103"/>
      <c r="BU26" s="103"/>
      <c r="BV26" s="103"/>
      <c r="BW26" s="103"/>
      <c r="BX26" s="103"/>
      <c r="BY26" s="103"/>
      <c r="BZ26" s="103"/>
      <c r="CA26" s="103"/>
    </row>
    <row r="27" spans="2:80" s="103" customFormat="1" ht="9" customHeight="1"/>
    <row r="28" spans="2:80" s="103" customFormat="1" ht="15" customHeight="1">
      <c r="B28" s="225" t="str">
        <f>K7&amp;P7&amp;U7</f>
        <v>処遇加算Ⅱ特定加算Ⅱベア加算なし</v>
      </c>
      <c r="C28" s="226"/>
      <c r="D28" s="226"/>
      <c r="E28" s="226"/>
      <c r="F28" s="226"/>
      <c r="G28" s="226"/>
      <c r="H28" s="226"/>
      <c r="I28" s="226"/>
      <c r="J28" s="226"/>
      <c r="K28" s="226"/>
      <c r="L28" s="226"/>
      <c r="M28" s="226"/>
      <c r="N28" s="226"/>
      <c r="O28" s="227"/>
    </row>
    <row r="29" spans="2:80" s="103" customFormat="1" ht="15" customHeight="1"/>
    <row r="30" spans="2:80" s="103" customFormat="1" ht="15" customHeight="1"/>
    <row r="31" spans="2:80" s="103" customFormat="1" ht="9" customHeight="1"/>
    <row r="32" spans="2:80" s="103" customFormat="1" ht="15" customHeight="1"/>
    <row r="33" spans="1:79" s="103" customFormat="1" ht="15" customHeight="1"/>
    <row r="34" spans="1:79" s="103" customFormat="1" ht="15" customHeight="1"/>
    <row r="35" spans="1:79" s="103" customFormat="1" ht="9" customHeight="1"/>
    <row r="36" spans="1:79" s="103" customFormat="1" ht="15" customHeight="1"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</row>
    <row r="37" spans="1:79" s="103" customFormat="1" ht="15" customHeight="1"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</row>
    <row r="38" spans="1:79" s="103" customFormat="1" ht="15" customHeight="1"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</row>
    <row r="39" spans="1:79" s="103" customFormat="1" ht="9" customHeight="1"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</row>
    <row r="40" spans="1:79" s="103" customFormat="1" ht="15" customHeight="1"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</row>
    <row r="41" spans="1:79" s="103" customFormat="1" ht="15" customHeight="1"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</row>
    <row r="42" spans="1:79" s="103" customFormat="1" ht="15" customHeight="1"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</row>
    <row r="43" spans="1:79" s="103" customFormat="1" ht="9" customHeight="1"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</row>
    <row r="44" spans="1:79" s="103" customFormat="1" ht="15" customHeight="1"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</row>
    <row r="45" spans="1:79" s="103" customFormat="1" ht="1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</row>
    <row r="46" spans="1:79" ht="15.95" customHeight="1"/>
    <row r="47" spans="1:79" ht="15.95" customHeight="1"/>
    <row r="48" spans="1:79" ht="15.95" customHeight="1"/>
    <row r="49" ht="15.95" customHeight="1"/>
    <row r="50" ht="15.95" customHeight="1"/>
    <row r="51" ht="15.95" customHeight="1"/>
    <row r="52" ht="15.95" customHeight="1"/>
    <row r="53" ht="15.95" customHeight="1"/>
  </sheetData>
  <mergeCells count="71">
    <mergeCell ref="I25:AC25"/>
    <mergeCell ref="B28:O28"/>
    <mergeCell ref="AI23:AI24"/>
    <mergeCell ref="AJ23:AJ24"/>
    <mergeCell ref="AK23:AK24"/>
    <mergeCell ref="AX23:CA24"/>
    <mergeCell ref="B23:H23"/>
    <mergeCell ref="I23:AC24"/>
    <mergeCell ref="AD23:AE24"/>
    <mergeCell ref="AF23:AF24"/>
    <mergeCell ref="AG23:AG24"/>
    <mergeCell ref="AH23:AH24"/>
    <mergeCell ref="B24:H24"/>
    <mergeCell ref="B19:H20"/>
    <mergeCell ref="AQ20:AW21"/>
    <mergeCell ref="B18:H18"/>
    <mergeCell ref="AL23:AL24"/>
    <mergeCell ref="AQ23:AW24"/>
    <mergeCell ref="AX20:CA21"/>
    <mergeCell ref="I21:AC21"/>
    <mergeCell ref="I15:AC16"/>
    <mergeCell ref="AQ16:AW18"/>
    <mergeCell ref="AX16:CA18"/>
    <mergeCell ref="I18:AC20"/>
    <mergeCell ref="AD18:AE20"/>
    <mergeCell ref="AF18:AF20"/>
    <mergeCell ref="AG18:AG20"/>
    <mergeCell ref="AH18:AH20"/>
    <mergeCell ref="AI18:AI20"/>
    <mergeCell ref="AJ18:AJ20"/>
    <mergeCell ref="AK18:AK20"/>
    <mergeCell ref="AL18:AL20"/>
    <mergeCell ref="AX13:CA14"/>
    <mergeCell ref="B13:H13"/>
    <mergeCell ref="I13:AC14"/>
    <mergeCell ref="AD13:AE14"/>
    <mergeCell ref="AF13:AF14"/>
    <mergeCell ref="AG13:AG14"/>
    <mergeCell ref="AH13:AH14"/>
    <mergeCell ref="B14:H14"/>
    <mergeCell ref="AI13:AI14"/>
    <mergeCell ref="AJ13:AJ14"/>
    <mergeCell ref="AK13:AK14"/>
    <mergeCell ref="AL13:AL14"/>
    <mergeCell ref="AQ13:AW14"/>
    <mergeCell ref="K9:O9"/>
    <mergeCell ref="P9:T9"/>
    <mergeCell ref="U9:Y9"/>
    <mergeCell ref="Z9:AC9"/>
    <mergeCell ref="AQ10:AW11"/>
    <mergeCell ref="AJ6:AJ12"/>
    <mergeCell ref="AK6:AK12"/>
    <mergeCell ref="AL6:AL12"/>
    <mergeCell ref="AQ6:AW8"/>
    <mergeCell ref="AX6:CA8"/>
    <mergeCell ref="B1:AC3"/>
    <mergeCell ref="AQ3:AW4"/>
    <mergeCell ref="AX3:CA4"/>
    <mergeCell ref="AF5:AL5"/>
    <mergeCell ref="B6:J6"/>
    <mergeCell ref="K6:AC6"/>
    <mergeCell ref="AF6:AF12"/>
    <mergeCell ref="AG6:AG12"/>
    <mergeCell ref="AH6:AH12"/>
    <mergeCell ref="AI6:AI12"/>
    <mergeCell ref="B7:J9"/>
    <mergeCell ref="K7:O8"/>
    <mergeCell ref="P7:T8"/>
    <mergeCell ref="U7:Y8"/>
    <mergeCell ref="Z7:AC8"/>
    <mergeCell ref="AX10:CA11"/>
  </mergeCells>
  <phoneticPr fontId="4"/>
  <conditionalFormatting sqref="B17:H17">
    <cfRule type="expression" dxfId="3" priority="2">
      <formula>$B$18=""</formula>
    </cfRule>
  </conditionalFormatting>
  <conditionalFormatting sqref="B22:H22">
    <cfRule type="expression" dxfId="2" priority="1">
      <formula>$B$23=""</formula>
    </cfRule>
  </conditionalFormatting>
  <conditionalFormatting sqref="B23:AC24 AF23:AM24">
    <cfRule type="expression" dxfId="1" priority="3">
      <formula>$B$23=""</formula>
    </cfRule>
  </conditionalFormatting>
  <conditionalFormatting sqref="AF18:AM21 B21:H21 B18:AC18 B19 I19:AC20">
    <cfRule type="expression" dxfId="0" priority="4">
      <formula>$B$18=""</formula>
    </cfRule>
  </conditionalFormatting>
  <dataValidations count="1">
    <dataValidation type="list" allowBlank="1" showInputMessage="1" showErrorMessage="1" sqref="B7:B8">
      <formula1>サービス名</formula1>
    </dataValidation>
  </dataValidations>
  <pageMargins left="0.7" right="0.7" top="0.75" bottom="0.75" header="0.3" footer="0.3"/>
  <pageSetup paperSize="9" scale="44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3553" r:id="rId4" name="Group Box 1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2</xdr:col>
                    <xdr:colOff>133350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4" r:id="rId5" name="Group Box 2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0</xdr:colOff>
                    <xdr:row>31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5" r:id="rId6" name="Group Box 3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9525</xdr:colOff>
                    <xdr:row>31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6" r:id="rId7" name="Group Box 4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9525</xdr:colOff>
                    <xdr:row>31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7" r:id="rId8" name="Group Box 5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5</xdr:col>
                    <xdr:colOff>0</xdr:colOff>
                    <xdr:row>31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8" r:id="rId9" name="Group Box 6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47625</xdr:colOff>
                    <xdr:row>29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9" r:id="rId10" name="Group Box 7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9525</xdr:colOff>
                    <xdr:row>31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0" r:id="rId11" name="Group Box 8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5</xdr:col>
                    <xdr:colOff>28575</xdr:colOff>
                    <xdr:row>31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1" r:id="rId12" name="Group Box 9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85725</xdr:colOff>
                    <xdr:row>29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2" r:id="rId13" name="Group Box 10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104775</xdr:colOff>
                    <xdr:row>30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3" r:id="rId14" name="Group Box 11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142875</xdr:colOff>
                    <xdr:row>29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4" r:id="rId15" name="Group Box 12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152400</xdr:colOff>
                    <xdr:row>29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5" r:id="rId16" name="Group Box 13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152400</xdr:colOff>
                    <xdr:row>29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6" r:id="rId17" name="Group Box 14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133350</xdr:colOff>
                    <xdr:row>31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7" r:id="rId18" name="Group Box 15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95250</xdr:colOff>
                    <xdr:row>31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8" r:id="rId19" name="Group Box 16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28575</xdr:colOff>
                    <xdr:row>31</xdr:row>
                    <xdr:rowOff>66675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【参考】数式用!$B$4:$E$4</xm:f>
          </x14:formula1>
          <xm:sqref>K7</xm:sqref>
        </x14:dataValidation>
        <x14:dataValidation type="list" allowBlank="1" showInputMessage="1" showErrorMessage="1">
          <x14:formula1>
            <xm:f>【参考】数式用!$F$4:$H$4</xm:f>
          </x14:formula1>
          <xm:sqref>P7</xm:sqref>
        </x14:dataValidation>
        <x14:dataValidation type="list" allowBlank="1" showInputMessage="1" showErrorMessage="1">
          <x14:formula1>
            <xm:f>【参考】数式用!$I$4:$J$4</xm:f>
          </x14:formula1>
          <xm:sqref>U7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M39"/>
  <sheetViews>
    <sheetView zoomScale="48" zoomScaleNormal="48" zoomScaleSheetLayoutView="85" workbookViewId="0">
      <selection activeCell="AK5" sqref="AK5"/>
    </sheetView>
  </sheetViews>
  <sheetFormatPr defaultColWidth="9" defaultRowHeight="18.75"/>
  <cols>
    <col min="1" max="1" width="42.75" style="11" customWidth="1"/>
    <col min="2" max="28" width="6.75" style="11" customWidth="1"/>
    <col min="29" max="29" width="12" style="11" customWidth="1"/>
    <col min="30" max="30" width="8" style="11" customWidth="1"/>
    <col min="31" max="31" width="9" style="11" customWidth="1"/>
    <col min="32" max="32" width="48.5" style="11" customWidth="1"/>
    <col min="33" max="33" width="81.25" style="11" customWidth="1"/>
    <col min="34" max="35" width="9" style="11"/>
    <col min="36" max="36" width="16.5" style="11" customWidth="1"/>
    <col min="37" max="37" width="9" style="11"/>
    <col min="38" max="38" width="11.625" style="11" customWidth="1"/>
    <col min="39" max="39" width="10.875" style="11" customWidth="1"/>
    <col min="40" max="16384" width="9" style="11"/>
  </cols>
  <sheetData>
    <row r="1" spans="1:39" ht="19.5" thickBot="1">
      <c r="A1" s="10" t="s">
        <v>7</v>
      </c>
      <c r="B1" s="10"/>
      <c r="C1" s="10"/>
      <c r="D1" s="10"/>
      <c r="E1" s="10"/>
      <c r="AD1" s="12"/>
    </row>
    <row r="2" spans="1:39" ht="18.75" customHeight="1">
      <c r="A2" s="254" t="s">
        <v>9</v>
      </c>
      <c r="B2" s="257" t="s">
        <v>10</v>
      </c>
      <c r="C2" s="258"/>
      <c r="D2" s="258"/>
      <c r="E2" s="259"/>
      <c r="F2" s="260" t="s">
        <v>11</v>
      </c>
      <c r="G2" s="261"/>
      <c r="H2" s="262"/>
      <c r="I2" s="254" t="s">
        <v>12</v>
      </c>
      <c r="J2" s="263"/>
      <c r="K2" s="265" t="s">
        <v>13</v>
      </c>
      <c r="L2" s="266"/>
      <c r="M2" s="266"/>
      <c r="N2" s="266"/>
      <c r="O2" s="266"/>
      <c r="P2" s="266"/>
      <c r="Q2" s="266"/>
      <c r="R2" s="266"/>
      <c r="S2" s="266"/>
      <c r="T2" s="266"/>
      <c r="U2" s="266"/>
      <c r="V2" s="266"/>
      <c r="W2" s="266"/>
      <c r="X2" s="266"/>
      <c r="Y2" s="266"/>
      <c r="Z2" s="266"/>
      <c r="AA2" s="266"/>
      <c r="AB2" s="267"/>
      <c r="AC2" s="292" t="s">
        <v>14</v>
      </c>
      <c r="AD2" s="12"/>
      <c r="AF2" s="286" t="s">
        <v>51</v>
      </c>
      <c r="AG2" s="289" t="s">
        <v>15</v>
      </c>
      <c r="AJ2" s="274" t="s">
        <v>185</v>
      </c>
      <c r="AK2" s="277" t="s">
        <v>186</v>
      </c>
      <c r="AL2" s="278"/>
      <c r="AM2" s="279"/>
    </row>
    <row r="3" spans="1:39" ht="26.25" customHeight="1" thickBot="1">
      <c r="A3" s="255"/>
      <c r="B3" s="268" t="s">
        <v>18</v>
      </c>
      <c r="C3" s="269"/>
      <c r="D3" s="269"/>
      <c r="E3" s="270"/>
      <c r="F3" s="268" t="s">
        <v>19</v>
      </c>
      <c r="G3" s="269"/>
      <c r="H3" s="270"/>
      <c r="I3" s="256"/>
      <c r="J3" s="264"/>
      <c r="K3" s="271" t="s">
        <v>20</v>
      </c>
      <c r="L3" s="272"/>
      <c r="M3" s="272"/>
      <c r="N3" s="272"/>
      <c r="O3" s="272"/>
      <c r="P3" s="272"/>
      <c r="Q3" s="272"/>
      <c r="R3" s="272"/>
      <c r="S3" s="272"/>
      <c r="T3" s="272"/>
      <c r="U3" s="272"/>
      <c r="V3" s="272"/>
      <c r="W3" s="272"/>
      <c r="X3" s="272"/>
      <c r="Y3" s="272"/>
      <c r="Z3" s="272"/>
      <c r="AA3" s="272"/>
      <c r="AB3" s="273"/>
      <c r="AC3" s="293"/>
      <c r="AD3" s="12"/>
      <c r="AF3" s="287"/>
      <c r="AG3" s="290"/>
      <c r="AJ3" s="275"/>
      <c r="AK3" s="280"/>
      <c r="AL3" s="281"/>
      <c r="AM3" s="282"/>
    </row>
    <row r="4" spans="1:39" ht="19.5" customHeight="1" thickBot="1">
      <c r="A4" s="256"/>
      <c r="B4" s="97" t="s">
        <v>1</v>
      </c>
      <c r="C4" s="98" t="s">
        <v>21</v>
      </c>
      <c r="D4" s="98" t="s">
        <v>22</v>
      </c>
      <c r="E4" s="99" t="s">
        <v>23</v>
      </c>
      <c r="F4" s="97" t="s">
        <v>24</v>
      </c>
      <c r="G4" s="100" t="s">
        <v>2</v>
      </c>
      <c r="H4" s="101" t="s">
        <v>4</v>
      </c>
      <c r="I4" s="102" t="s">
        <v>5</v>
      </c>
      <c r="J4" s="101" t="s">
        <v>3</v>
      </c>
      <c r="K4" s="94" t="s">
        <v>25</v>
      </c>
      <c r="L4" s="95" t="s">
        <v>26</v>
      </c>
      <c r="M4" s="95" t="s">
        <v>27</v>
      </c>
      <c r="N4" s="95" t="s">
        <v>28</v>
      </c>
      <c r="O4" s="95" t="s">
        <v>101</v>
      </c>
      <c r="P4" s="95" t="s">
        <v>62</v>
      </c>
      <c r="Q4" s="95" t="s">
        <v>63</v>
      </c>
      <c r="R4" s="95" t="s">
        <v>64</v>
      </c>
      <c r="S4" s="95" t="s">
        <v>65</v>
      </c>
      <c r="T4" s="95" t="s">
        <v>66</v>
      </c>
      <c r="U4" s="95" t="s">
        <v>67</v>
      </c>
      <c r="V4" s="95" t="s">
        <v>68</v>
      </c>
      <c r="W4" s="95" t="s">
        <v>69</v>
      </c>
      <c r="X4" s="95" t="s">
        <v>70</v>
      </c>
      <c r="Y4" s="95" t="s">
        <v>71</v>
      </c>
      <c r="Z4" s="95" t="s">
        <v>72</v>
      </c>
      <c r="AA4" s="95" t="s">
        <v>73</v>
      </c>
      <c r="AB4" s="96" t="s">
        <v>74</v>
      </c>
      <c r="AC4" s="294"/>
      <c r="AD4" s="12"/>
      <c r="AF4" s="288"/>
      <c r="AG4" s="291"/>
      <c r="AJ4" s="276"/>
      <c r="AK4" s="283"/>
      <c r="AL4" s="284"/>
      <c r="AM4" s="285"/>
    </row>
    <row r="5" spans="1:39">
      <c r="A5" s="15" t="s">
        <v>16</v>
      </c>
      <c r="B5" s="16">
        <v>0.13700000000000001</v>
      </c>
      <c r="C5" s="17">
        <v>0.1</v>
      </c>
      <c r="D5" s="18">
        <v>5.5E-2</v>
      </c>
      <c r="E5" s="19">
        <v>0</v>
      </c>
      <c r="F5" s="16">
        <v>6.3E-2</v>
      </c>
      <c r="G5" s="20">
        <v>4.2000000000000003E-2</v>
      </c>
      <c r="H5" s="19">
        <v>0</v>
      </c>
      <c r="I5" s="21">
        <v>2.4E-2</v>
      </c>
      <c r="J5" s="19">
        <v>0</v>
      </c>
      <c r="K5" s="22">
        <v>0.245</v>
      </c>
      <c r="L5" s="23">
        <v>0.224</v>
      </c>
      <c r="M5" s="23">
        <v>0.182</v>
      </c>
      <c r="N5" s="23">
        <v>0.14499999999999999</v>
      </c>
      <c r="O5" s="23">
        <v>0.221</v>
      </c>
      <c r="P5" s="23">
        <v>0.20799999999999999</v>
      </c>
      <c r="Q5" s="23">
        <v>0.2</v>
      </c>
      <c r="R5" s="23">
        <v>0.187</v>
      </c>
      <c r="S5" s="23">
        <v>0.184</v>
      </c>
      <c r="T5" s="23">
        <v>0.16300000000000001</v>
      </c>
      <c r="U5" s="23">
        <v>0.16299999999999998</v>
      </c>
      <c r="V5" s="23">
        <v>0.158</v>
      </c>
      <c r="W5" s="23">
        <v>0.14199999999999999</v>
      </c>
      <c r="X5" s="23">
        <v>0.13899999999999998</v>
      </c>
      <c r="Y5" s="23">
        <v>0.12100000000000001</v>
      </c>
      <c r="Z5" s="23">
        <v>0.11800000000000001</v>
      </c>
      <c r="AA5" s="23">
        <v>0.1</v>
      </c>
      <c r="AB5" s="24">
        <v>7.5999999999999998E-2</v>
      </c>
      <c r="AC5" s="24">
        <v>2.1000000000000001E-2</v>
      </c>
      <c r="AD5" s="12"/>
      <c r="AF5" s="118" t="s">
        <v>16</v>
      </c>
      <c r="AG5" s="121" t="s">
        <v>52</v>
      </c>
      <c r="AJ5" s="155" t="s">
        <v>135</v>
      </c>
      <c r="AK5" s="153" t="s">
        <v>1</v>
      </c>
      <c r="AL5" s="137" t="s">
        <v>24</v>
      </c>
      <c r="AM5" s="154" t="s">
        <v>5</v>
      </c>
    </row>
    <row r="6" spans="1:39">
      <c r="A6" s="14" t="s">
        <v>30</v>
      </c>
      <c r="B6" s="27">
        <v>0.13700000000000001</v>
      </c>
      <c r="C6" s="28">
        <v>0.1</v>
      </c>
      <c r="D6" s="29">
        <v>5.5E-2</v>
      </c>
      <c r="E6" s="30">
        <v>0</v>
      </c>
      <c r="F6" s="27">
        <v>6.3E-2</v>
      </c>
      <c r="G6" s="31">
        <v>4.2000000000000003E-2</v>
      </c>
      <c r="H6" s="30">
        <v>0</v>
      </c>
      <c r="I6" s="32">
        <v>2.4E-2</v>
      </c>
      <c r="J6" s="19">
        <v>0</v>
      </c>
      <c r="K6" s="33">
        <v>0.245</v>
      </c>
      <c r="L6" s="34">
        <v>0.224</v>
      </c>
      <c r="M6" s="34">
        <v>0.182</v>
      </c>
      <c r="N6" s="34">
        <v>0.14499999999999999</v>
      </c>
      <c r="O6" s="34">
        <v>0.221</v>
      </c>
      <c r="P6" s="34">
        <v>0.20799999999999999</v>
      </c>
      <c r="Q6" s="34">
        <v>0.2</v>
      </c>
      <c r="R6" s="34">
        <v>0.187</v>
      </c>
      <c r="S6" s="34">
        <v>0.184</v>
      </c>
      <c r="T6" s="34">
        <v>0.16300000000000001</v>
      </c>
      <c r="U6" s="34">
        <v>0.16299999999999998</v>
      </c>
      <c r="V6" s="34">
        <v>0.158</v>
      </c>
      <c r="W6" s="34">
        <v>0.14199999999999999</v>
      </c>
      <c r="X6" s="34">
        <v>0.13899999999999998</v>
      </c>
      <c r="Y6" s="34">
        <v>0.12100000000000001</v>
      </c>
      <c r="Z6" s="34">
        <v>0.11800000000000001</v>
      </c>
      <c r="AA6" s="34">
        <v>0.1</v>
      </c>
      <c r="AB6" s="35">
        <v>7.5999999999999998E-2</v>
      </c>
      <c r="AC6" s="35">
        <v>2.1000000000000001E-2</v>
      </c>
      <c r="AD6" s="12"/>
      <c r="AF6" s="119" t="s">
        <v>30</v>
      </c>
      <c r="AG6" s="122" t="s">
        <v>54</v>
      </c>
      <c r="AJ6" s="156" t="s">
        <v>183</v>
      </c>
      <c r="AK6" s="148" t="s">
        <v>1</v>
      </c>
      <c r="AL6" s="136" t="s">
        <v>24</v>
      </c>
      <c r="AM6" s="149" t="s">
        <v>3</v>
      </c>
    </row>
    <row r="7" spans="1:39">
      <c r="A7" s="14" t="s">
        <v>32</v>
      </c>
      <c r="B7" s="27">
        <v>0.13700000000000001</v>
      </c>
      <c r="C7" s="28">
        <v>0.1</v>
      </c>
      <c r="D7" s="29">
        <v>5.5E-2</v>
      </c>
      <c r="E7" s="30">
        <v>0</v>
      </c>
      <c r="F7" s="27">
        <v>6.3E-2</v>
      </c>
      <c r="G7" s="31">
        <v>4.2000000000000003E-2</v>
      </c>
      <c r="H7" s="30">
        <v>0</v>
      </c>
      <c r="I7" s="32">
        <v>2.4E-2</v>
      </c>
      <c r="J7" s="19">
        <v>0</v>
      </c>
      <c r="K7" s="33">
        <v>0.245</v>
      </c>
      <c r="L7" s="34">
        <v>0.224</v>
      </c>
      <c r="M7" s="34">
        <v>0.182</v>
      </c>
      <c r="N7" s="34">
        <v>0.14499999999999999</v>
      </c>
      <c r="O7" s="34">
        <v>0.221</v>
      </c>
      <c r="P7" s="34">
        <v>0.20799999999999999</v>
      </c>
      <c r="Q7" s="34">
        <v>0.2</v>
      </c>
      <c r="R7" s="34">
        <v>0.187</v>
      </c>
      <c r="S7" s="34">
        <v>0.184</v>
      </c>
      <c r="T7" s="34">
        <v>0.16300000000000001</v>
      </c>
      <c r="U7" s="34">
        <v>0.16299999999999998</v>
      </c>
      <c r="V7" s="34">
        <v>0.158</v>
      </c>
      <c r="W7" s="34">
        <v>0.14199999999999999</v>
      </c>
      <c r="X7" s="34">
        <v>0.13899999999999998</v>
      </c>
      <c r="Y7" s="34">
        <v>0.12100000000000001</v>
      </c>
      <c r="Z7" s="34">
        <v>0.11800000000000001</v>
      </c>
      <c r="AA7" s="34">
        <v>0.1</v>
      </c>
      <c r="AB7" s="35">
        <v>7.5999999999999998E-2</v>
      </c>
      <c r="AC7" s="35">
        <v>2.1000000000000001E-2</v>
      </c>
      <c r="AD7" s="12"/>
      <c r="AF7" s="119" t="s">
        <v>32</v>
      </c>
      <c r="AG7" s="122" t="s">
        <v>54</v>
      </c>
      <c r="AJ7" s="157" t="s">
        <v>141</v>
      </c>
      <c r="AK7" s="148" t="s">
        <v>21</v>
      </c>
      <c r="AL7" s="136" t="s">
        <v>24</v>
      </c>
      <c r="AM7" s="149" t="s">
        <v>5</v>
      </c>
    </row>
    <row r="8" spans="1:39">
      <c r="A8" s="14" t="s">
        <v>29</v>
      </c>
      <c r="B8" s="27">
        <v>5.8000000000000003E-2</v>
      </c>
      <c r="C8" s="28">
        <v>4.2000000000000003E-2</v>
      </c>
      <c r="D8" s="29">
        <v>2.3E-2</v>
      </c>
      <c r="E8" s="30">
        <v>0</v>
      </c>
      <c r="F8" s="27">
        <v>2.1000000000000001E-2</v>
      </c>
      <c r="G8" s="31">
        <v>1.4999999999999999E-2</v>
      </c>
      <c r="H8" s="30">
        <v>0</v>
      </c>
      <c r="I8" s="32">
        <v>1.0999999999999999E-2</v>
      </c>
      <c r="J8" s="19">
        <v>0</v>
      </c>
      <c r="K8" s="33">
        <v>9.9999999999999992E-2</v>
      </c>
      <c r="L8" s="34">
        <v>9.4E-2</v>
      </c>
      <c r="M8" s="34">
        <v>7.9000000000000001E-2</v>
      </c>
      <c r="N8" s="34">
        <v>6.3E-2</v>
      </c>
      <c r="O8" s="34">
        <v>8.8999999999999996E-2</v>
      </c>
      <c r="P8" s="34">
        <v>8.3999999999999991E-2</v>
      </c>
      <c r="Q8" s="34">
        <v>8.3000000000000004E-2</v>
      </c>
      <c r="R8" s="34">
        <v>7.8E-2</v>
      </c>
      <c r="S8" s="34">
        <v>7.2999999999999995E-2</v>
      </c>
      <c r="T8" s="34">
        <v>6.7000000000000004E-2</v>
      </c>
      <c r="U8" s="34">
        <v>6.4999999999999988E-2</v>
      </c>
      <c r="V8" s="34">
        <v>6.8000000000000005E-2</v>
      </c>
      <c r="W8" s="34">
        <v>5.9000000000000004E-2</v>
      </c>
      <c r="X8" s="34">
        <v>5.3999999999999999E-2</v>
      </c>
      <c r="Y8" s="34">
        <v>5.2000000000000005E-2</v>
      </c>
      <c r="Z8" s="34">
        <v>4.8000000000000001E-2</v>
      </c>
      <c r="AA8" s="34">
        <v>4.4000000000000004E-2</v>
      </c>
      <c r="AB8" s="35">
        <v>3.3000000000000002E-2</v>
      </c>
      <c r="AC8" s="35">
        <v>0.01</v>
      </c>
      <c r="AD8" s="12"/>
      <c r="AF8" s="119" t="s">
        <v>29</v>
      </c>
      <c r="AG8" s="122" t="s">
        <v>54</v>
      </c>
      <c r="AJ8" s="157" t="s">
        <v>144</v>
      </c>
      <c r="AK8" s="148" t="s">
        <v>21</v>
      </c>
      <c r="AL8" s="136" t="s">
        <v>24</v>
      </c>
      <c r="AM8" s="149" t="s">
        <v>3</v>
      </c>
    </row>
    <row r="9" spans="1:39">
      <c r="A9" s="14" t="s">
        <v>31</v>
      </c>
      <c r="B9" s="27">
        <v>5.8999999999999997E-2</v>
      </c>
      <c r="C9" s="28">
        <v>4.2999999999999997E-2</v>
      </c>
      <c r="D9" s="29">
        <v>2.3E-2</v>
      </c>
      <c r="E9" s="30">
        <v>0</v>
      </c>
      <c r="F9" s="27">
        <v>1.2E-2</v>
      </c>
      <c r="G9" s="31">
        <v>0.01</v>
      </c>
      <c r="H9" s="30">
        <v>0</v>
      </c>
      <c r="I9" s="32">
        <v>1.0999999999999999E-2</v>
      </c>
      <c r="J9" s="19">
        <v>0</v>
      </c>
      <c r="K9" s="33">
        <v>9.1999999999999985E-2</v>
      </c>
      <c r="L9" s="34">
        <v>8.9999999999999983E-2</v>
      </c>
      <c r="M9" s="34">
        <v>7.9999999999999988E-2</v>
      </c>
      <c r="N9" s="34">
        <v>6.3999999999999987E-2</v>
      </c>
      <c r="O9" s="34">
        <v>8.0999999999999989E-2</v>
      </c>
      <c r="P9" s="34">
        <v>7.5999999999999984E-2</v>
      </c>
      <c r="Q9" s="34">
        <v>7.8999999999999987E-2</v>
      </c>
      <c r="R9" s="34">
        <v>7.3999999999999996E-2</v>
      </c>
      <c r="S9" s="34">
        <v>6.4999999999999988E-2</v>
      </c>
      <c r="T9" s="34">
        <v>6.3E-2</v>
      </c>
      <c r="U9" s="34">
        <v>5.6000000000000001E-2</v>
      </c>
      <c r="V9" s="34">
        <v>6.8999999999999992E-2</v>
      </c>
      <c r="W9" s="34">
        <v>5.3999999999999999E-2</v>
      </c>
      <c r="X9" s="34">
        <v>4.5000000000000005E-2</v>
      </c>
      <c r="Y9" s="34">
        <v>5.2999999999999999E-2</v>
      </c>
      <c r="Z9" s="34">
        <v>4.3000000000000003E-2</v>
      </c>
      <c r="AA9" s="34">
        <v>4.4000000000000004E-2</v>
      </c>
      <c r="AB9" s="35">
        <v>3.3000000000000002E-2</v>
      </c>
      <c r="AC9" s="35">
        <v>0.01</v>
      </c>
      <c r="AD9" s="12"/>
      <c r="AF9" s="119" t="s">
        <v>31</v>
      </c>
      <c r="AG9" s="122" t="s">
        <v>54</v>
      </c>
      <c r="AJ9" s="157" t="s">
        <v>146</v>
      </c>
      <c r="AK9" s="148" t="s">
        <v>22</v>
      </c>
      <c r="AL9" s="136" t="s">
        <v>24</v>
      </c>
      <c r="AM9" s="149" t="s">
        <v>5</v>
      </c>
    </row>
    <row r="10" spans="1:39">
      <c r="A10" s="14" t="s">
        <v>33</v>
      </c>
      <c r="B10" s="27">
        <v>5.8999999999999997E-2</v>
      </c>
      <c r="C10" s="28">
        <v>4.2999999999999997E-2</v>
      </c>
      <c r="D10" s="29">
        <v>2.3E-2</v>
      </c>
      <c r="E10" s="30">
        <v>0</v>
      </c>
      <c r="F10" s="27">
        <v>1.2E-2</v>
      </c>
      <c r="G10" s="31">
        <v>0.01</v>
      </c>
      <c r="H10" s="30">
        <v>0</v>
      </c>
      <c r="I10" s="32">
        <v>1.0999999999999999E-2</v>
      </c>
      <c r="J10" s="19">
        <v>0</v>
      </c>
      <c r="K10" s="33">
        <v>9.1999999999999985E-2</v>
      </c>
      <c r="L10" s="34">
        <v>8.9999999999999983E-2</v>
      </c>
      <c r="M10" s="34">
        <v>7.9999999999999988E-2</v>
      </c>
      <c r="N10" s="34">
        <v>6.3999999999999987E-2</v>
      </c>
      <c r="O10" s="34">
        <v>8.0999999999999989E-2</v>
      </c>
      <c r="P10" s="34">
        <v>7.5999999999999984E-2</v>
      </c>
      <c r="Q10" s="34">
        <v>7.8999999999999987E-2</v>
      </c>
      <c r="R10" s="34">
        <v>7.3999999999999996E-2</v>
      </c>
      <c r="S10" s="34">
        <v>6.4999999999999988E-2</v>
      </c>
      <c r="T10" s="34">
        <v>6.3E-2</v>
      </c>
      <c r="U10" s="34">
        <v>5.6000000000000001E-2</v>
      </c>
      <c r="V10" s="34">
        <v>6.8999999999999992E-2</v>
      </c>
      <c r="W10" s="34">
        <v>5.3999999999999999E-2</v>
      </c>
      <c r="X10" s="34">
        <v>4.5000000000000005E-2</v>
      </c>
      <c r="Y10" s="34">
        <v>5.2999999999999999E-2</v>
      </c>
      <c r="Z10" s="34">
        <v>4.3000000000000003E-2</v>
      </c>
      <c r="AA10" s="34">
        <v>4.4000000000000004E-2</v>
      </c>
      <c r="AB10" s="35">
        <v>3.3000000000000002E-2</v>
      </c>
      <c r="AC10" s="35">
        <v>0.01</v>
      </c>
      <c r="AD10" s="12"/>
      <c r="AF10" s="119" t="s">
        <v>33</v>
      </c>
      <c r="AG10" s="122" t="s">
        <v>55</v>
      </c>
      <c r="AJ10" s="157" t="s">
        <v>149</v>
      </c>
      <c r="AK10" s="148" t="s">
        <v>22</v>
      </c>
      <c r="AL10" s="136" t="s">
        <v>24</v>
      </c>
      <c r="AM10" s="149" t="s">
        <v>3</v>
      </c>
    </row>
    <row r="11" spans="1:39">
      <c r="A11" s="14" t="s">
        <v>34</v>
      </c>
      <c r="B11" s="27">
        <v>4.7E-2</v>
      </c>
      <c r="C11" s="28">
        <v>3.4000000000000002E-2</v>
      </c>
      <c r="D11" s="29">
        <v>1.9E-2</v>
      </c>
      <c r="E11" s="30">
        <v>0</v>
      </c>
      <c r="F11" s="27">
        <v>0.02</v>
      </c>
      <c r="G11" s="31">
        <v>1.7000000000000001E-2</v>
      </c>
      <c r="H11" s="30">
        <v>0</v>
      </c>
      <c r="I11" s="32">
        <v>0.01</v>
      </c>
      <c r="J11" s="19">
        <v>0</v>
      </c>
      <c r="K11" s="33">
        <v>8.5999999999999993E-2</v>
      </c>
      <c r="L11" s="34">
        <v>8.299999999999999E-2</v>
      </c>
      <c r="M11" s="34">
        <v>6.6000000000000003E-2</v>
      </c>
      <c r="N11" s="34">
        <v>5.3000000000000005E-2</v>
      </c>
      <c r="O11" s="34">
        <v>7.5999999999999998E-2</v>
      </c>
      <c r="P11" s="34">
        <v>7.2999999999999995E-2</v>
      </c>
      <c r="Q11" s="34">
        <v>7.2999999999999995E-2</v>
      </c>
      <c r="R11" s="34">
        <v>7.0000000000000007E-2</v>
      </c>
      <c r="S11" s="34">
        <v>6.3E-2</v>
      </c>
      <c r="T11" s="34">
        <v>6.0000000000000005E-2</v>
      </c>
      <c r="U11" s="34">
        <v>5.8000000000000003E-2</v>
      </c>
      <c r="V11" s="34">
        <v>5.6000000000000001E-2</v>
      </c>
      <c r="W11" s="34">
        <v>5.5000000000000007E-2</v>
      </c>
      <c r="X11" s="34">
        <v>4.8000000000000001E-2</v>
      </c>
      <c r="Y11" s="34">
        <v>4.3000000000000003E-2</v>
      </c>
      <c r="Z11" s="34">
        <v>4.5000000000000005E-2</v>
      </c>
      <c r="AA11" s="34">
        <v>3.7999999999999999E-2</v>
      </c>
      <c r="AB11" s="35">
        <v>2.7999999999999997E-2</v>
      </c>
      <c r="AC11" s="35">
        <v>8.9999999999999993E-3</v>
      </c>
      <c r="AD11" s="12"/>
      <c r="AF11" s="119" t="s">
        <v>34</v>
      </c>
      <c r="AG11" s="122" t="s">
        <v>54</v>
      </c>
      <c r="AJ11" s="156" t="s">
        <v>124</v>
      </c>
      <c r="AK11" s="148" t="s">
        <v>1</v>
      </c>
      <c r="AL11" s="136" t="s">
        <v>2</v>
      </c>
      <c r="AM11" s="149" t="s">
        <v>5</v>
      </c>
    </row>
    <row r="12" spans="1:39">
      <c r="A12" s="14" t="s">
        <v>35</v>
      </c>
      <c r="B12" s="27">
        <v>8.2000000000000003E-2</v>
      </c>
      <c r="C12" s="28">
        <v>0.06</v>
      </c>
      <c r="D12" s="29">
        <v>3.3000000000000002E-2</v>
      </c>
      <c r="E12" s="30">
        <v>0</v>
      </c>
      <c r="F12" s="27">
        <v>1.7999999999999999E-2</v>
      </c>
      <c r="G12" s="31">
        <v>1.2E-2</v>
      </c>
      <c r="H12" s="30">
        <v>0</v>
      </c>
      <c r="I12" s="32">
        <v>1.4999999999999999E-2</v>
      </c>
      <c r="J12" s="19">
        <v>0</v>
      </c>
      <c r="K12" s="33">
        <v>0.128</v>
      </c>
      <c r="L12" s="34">
        <v>0.122</v>
      </c>
      <c r="M12" s="34">
        <v>0.11</v>
      </c>
      <c r="N12" s="34">
        <v>8.7999999999999995E-2</v>
      </c>
      <c r="O12" s="34">
        <v>0.113</v>
      </c>
      <c r="P12" s="34">
        <v>0.106</v>
      </c>
      <c r="Q12" s="34">
        <v>0.107</v>
      </c>
      <c r="R12" s="34">
        <v>9.9999999999999992E-2</v>
      </c>
      <c r="S12" s="34">
        <v>9.0999999999999998E-2</v>
      </c>
      <c r="T12" s="34">
        <v>8.4999999999999992E-2</v>
      </c>
      <c r="U12" s="34">
        <v>7.9000000000000001E-2</v>
      </c>
      <c r="V12" s="34">
        <v>9.5000000000000001E-2</v>
      </c>
      <c r="W12" s="34">
        <v>7.2999999999999995E-2</v>
      </c>
      <c r="X12" s="34">
        <v>6.4000000000000001E-2</v>
      </c>
      <c r="Y12" s="34">
        <v>7.2999999999999995E-2</v>
      </c>
      <c r="Z12" s="34">
        <v>5.7999999999999996E-2</v>
      </c>
      <c r="AA12" s="34">
        <v>6.0999999999999999E-2</v>
      </c>
      <c r="AB12" s="35">
        <v>4.5999999999999999E-2</v>
      </c>
      <c r="AC12" s="35">
        <v>1.2999999999999999E-2</v>
      </c>
      <c r="AD12" s="12"/>
      <c r="AF12" s="119" t="s">
        <v>35</v>
      </c>
      <c r="AG12" s="122" t="s">
        <v>56</v>
      </c>
      <c r="AJ12" s="156" t="s">
        <v>125</v>
      </c>
      <c r="AK12" s="148" t="s">
        <v>1</v>
      </c>
      <c r="AL12" s="136" t="s">
        <v>2</v>
      </c>
      <c r="AM12" s="149" t="s">
        <v>3</v>
      </c>
    </row>
    <row r="13" spans="1:39">
      <c r="A13" s="14" t="s">
        <v>36</v>
      </c>
      <c r="B13" s="27">
        <v>8.2000000000000003E-2</v>
      </c>
      <c r="C13" s="28">
        <v>0.06</v>
      </c>
      <c r="D13" s="29">
        <v>3.3000000000000002E-2</v>
      </c>
      <c r="E13" s="30">
        <v>0</v>
      </c>
      <c r="F13" s="27">
        <v>1.7999999999999999E-2</v>
      </c>
      <c r="G13" s="31">
        <v>1.2E-2</v>
      </c>
      <c r="H13" s="30">
        <v>0</v>
      </c>
      <c r="I13" s="32">
        <v>1.4999999999999999E-2</v>
      </c>
      <c r="J13" s="19">
        <v>0</v>
      </c>
      <c r="K13" s="33">
        <v>0.128</v>
      </c>
      <c r="L13" s="34">
        <v>0.122</v>
      </c>
      <c r="M13" s="34">
        <v>0.11</v>
      </c>
      <c r="N13" s="34">
        <v>8.7999999999999995E-2</v>
      </c>
      <c r="O13" s="34">
        <v>0.113</v>
      </c>
      <c r="P13" s="34">
        <v>0.106</v>
      </c>
      <c r="Q13" s="34">
        <v>0.107</v>
      </c>
      <c r="R13" s="34">
        <v>9.9999999999999992E-2</v>
      </c>
      <c r="S13" s="34">
        <v>9.0999999999999998E-2</v>
      </c>
      <c r="T13" s="34">
        <v>8.4999999999999992E-2</v>
      </c>
      <c r="U13" s="34">
        <v>7.9000000000000001E-2</v>
      </c>
      <c r="V13" s="34">
        <v>9.5000000000000001E-2</v>
      </c>
      <c r="W13" s="34">
        <v>7.2999999999999995E-2</v>
      </c>
      <c r="X13" s="34">
        <v>6.4000000000000001E-2</v>
      </c>
      <c r="Y13" s="34">
        <v>7.2999999999999995E-2</v>
      </c>
      <c r="Z13" s="34">
        <v>5.7999999999999996E-2</v>
      </c>
      <c r="AA13" s="34">
        <v>6.0999999999999999E-2</v>
      </c>
      <c r="AB13" s="35">
        <v>4.5999999999999999E-2</v>
      </c>
      <c r="AC13" s="35">
        <v>1.2999999999999999E-2</v>
      </c>
      <c r="AD13" s="12"/>
      <c r="AF13" s="119" t="s">
        <v>36</v>
      </c>
      <c r="AG13" s="122" t="s">
        <v>56</v>
      </c>
      <c r="AJ13" s="157" t="s">
        <v>155</v>
      </c>
      <c r="AK13" s="148" t="s">
        <v>21</v>
      </c>
      <c r="AL13" s="136" t="s">
        <v>2</v>
      </c>
      <c r="AM13" s="149" t="s">
        <v>5</v>
      </c>
    </row>
    <row r="14" spans="1:39">
      <c r="A14" s="14" t="s">
        <v>37</v>
      </c>
      <c r="B14" s="27">
        <v>0.104</v>
      </c>
      <c r="C14" s="28">
        <v>7.5999999999999998E-2</v>
      </c>
      <c r="D14" s="29">
        <v>4.2000000000000003E-2</v>
      </c>
      <c r="E14" s="30">
        <v>0</v>
      </c>
      <c r="F14" s="27">
        <v>3.1E-2</v>
      </c>
      <c r="G14" s="31">
        <v>2.4E-2</v>
      </c>
      <c r="H14" s="30">
        <v>0</v>
      </c>
      <c r="I14" s="32">
        <v>2.3E-2</v>
      </c>
      <c r="J14" s="19">
        <v>0</v>
      </c>
      <c r="K14" s="33">
        <v>0.18099999999999999</v>
      </c>
      <c r="L14" s="34">
        <v>0.17399999999999999</v>
      </c>
      <c r="M14" s="34">
        <v>0.15</v>
      </c>
      <c r="N14" s="34">
        <v>0.122</v>
      </c>
      <c r="O14" s="34">
        <v>0.158</v>
      </c>
      <c r="P14" s="34">
        <v>0.153</v>
      </c>
      <c r="Q14" s="34">
        <v>0.151</v>
      </c>
      <c r="R14" s="34">
        <v>0.14599999999999999</v>
      </c>
      <c r="S14" s="34">
        <v>0.13</v>
      </c>
      <c r="T14" s="34">
        <v>0.123</v>
      </c>
      <c r="U14" s="34">
        <v>0.11899999999999999</v>
      </c>
      <c r="V14" s="34">
        <v>0.127</v>
      </c>
      <c r="W14" s="34">
        <v>0.11199999999999999</v>
      </c>
      <c r="X14" s="34">
        <v>9.6000000000000002E-2</v>
      </c>
      <c r="Y14" s="34">
        <v>9.9000000000000005E-2</v>
      </c>
      <c r="Z14" s="34">
        <v>8.8999999999999996E-2</v>
      </c>
      <c r="AA14" s="34">
        <v>8.7999999999999995E-2</v>
      </c>
      <c r="AB14" s="35">
        <v>6.5000000000000002E-2</v>
      </c>
      <c r="AC14" s="35">
        <v>2.3E-2</v>
      </c>
      <c r="AD14" s="12"/>
      <c r="AF14" s="119" t="s">
        <v>37</v>
      </c>
      <c r="AG14" s="122" t="s">
        <v>54</v>
      </c>
      <c r="AJ14" s="157" t="s">
        <v>157</v>
      </c>
      <c r="AK14" s="148" t="s">
        <v>21</v>
      </c>
      <c r="AL14" s="136" t="s">
        <v>2</v>
      </c>
      <c r="AM14" s="149" t="s">
        <v>3</v>
      </c>
    </row>
    <row r="15" spans="1:39">
      <c r="A15" s="14" t="s">
        <v>38</v>
      </c>
      <c r="B15" s="27">
        <v>0.10199999999999999</v>
      </c>
      <c r="C15" s="28">
        <v>7.3999999999999996E-2</v>
      </c>
      <c r="D15" s="29">
        <v>4.1000000000000002E-2</v>
      </c>
      <c r="E15" s="30">
        <v>0</v>
      </c>
      <c r="F15" s="27">
        <v>1.4999999999999999E-2</v>
      </c>
      <c r="G15" s="31">
        <v>1.2E-2</v>
      </c>
      <c r="H15" s="30">
        <v>0</v>
      </c>
      <c r="I15" s="32">
        <v>1.7000000000000001E-2</v>
      </c>
      <c r="J15" s="19">
        <v>0</v>
      </c>
      <c r="K15" s="33">
        <v>0.14900000000000002</v>
      </c>
      <c r="L15" s="34">
        <v>0.14600000000000002</v>
      </c>
      <c r="M15" s="34">
        <v>0.13400000000000001</v>
      </c>
      <c r="N15" s="34">
        <v>0.106</v>
      </c>
      <c r="O15" s="34">
        <v>0.13200000000000001</v>
      </c>
      <c r="P15" s="34">
        <v>0.121</v>
      </c>
      <c r="Q15" s="34">
        <v>0.129</v>
      </c>
      <c r="R15" s="34">
        <v>0.11799999999999999</v>
      </c>
      <c r="S15" s="34">
        <v>0.104</v>
      </c>
      <c r="T15" s="34">
        <v>0.10099999999999999</v>
      </c>
      <c r="U15" s="34">
        <v>8.8000000000000009E-2</v>
      </c>
      <c r="V15" s="34">
        <v>0.11699999999999999</v>
      </c>
      <c r="W15" s="34">
        <v>8.5000000000000006E-2</v>
      </c>
      <c r="X15" s="34">
        <v>7.1000000000000008E-2</v>
      </c>
      <c r="Y15" s="34">
        <v>8.8999999999999996E-2</v>
      </c>
      <c r="Z15" s="34">
        <v>6.8000000000000005E-2</v>
      </c>
      <c r="AA15" s="34">
        <v>7.3000000000000009E-2</v>
      </c>
      <c r="AB15" s="35">
        <v>5.6000000000000001E-2</v>
      </c>
      <c r="AC15" s="35">
        <v>1.4999999999999999E-2</v>
      </c>
      <c r="AD15" s="12"/>
      <c r="AF15" s="119" t="s">
        <v>38</v>
      </c>
      <c r="AG15" s="122" t="s">
        <v>54</v>
      </c>
      <c r="AJ15" s="157" t="s">
        <v>159</v>
      </c>
      <c r="AK15" s="148" t="s">
        <v>22</v>
      </c>
      <c r="AL15" s="136" t="s">
        <v>2</v>
      </c>
      <c r="AM15" s="149" t="s">
        <v>5</v>
      </c>
    </row>
    <row r="16" spans="1:39">
      <c r="A16" s="14" t="s">
        <v>39</v>
      </c>
      <c r="B16" s="27">
        <v>0.10199999999999999</v>
      </c>
      <c r="C16" s="28">
        <v>7.3999999999999996E-2</v>
      </c>
      <c r="D16" s="29">
        <v>4.1000000000000002E-2</v>
      </c>
      <c r="E16" s="30">
        <v>0</v>
      </c>
      <c r="F16" s="27">
        <v>1.4999999999999999E-2</v>
      </c>
      <c r="G16" s="31">
        <v>1.2E-2</v>
      </c>
      <c r="H16" s="30">
        <v>0</v>
      </c>
      <c r="I16" s="32">
        <v>1.7000000000000001E-2</v>
      </c>
      <c r="J16" s="19">
        <v>0</v>
      </c>
      <c r="K16" s="33">
        <v>0.14900000000000002</v>
      </c>
      <c r="L16" s="34">
        <v>0.14600000000000002</v>
      </c>
      <c r="M16" s="34">
        <v>0.13400000000000001</v>
      </c>
      <c r="N16" s="34">
        <v>0.106</v>
      </c>
      <c r="O16" s="34">
        <v>0.13200000000000001</v>
      </c>
      <c r="P16" s="34">
        <v>0.121</v>
      </c>
      <c r="Q16" s="34">
        <v>0.129</v>
      </c>
      <c r="R16" s="34">
        <v>0.11799999999999999</v>
      </c>
      <c r="S16" s="34">
        <v>0.104</v>
      </c>
      <c r="T16" s="34">
        <v>0.10099999999999999</v>
      </c>
      <c r="U16" s="34">
        <v>8.8000000000000009E-2</v>
      </c>
      <c r="V16" s="34">
        <v>0.11699999999999999</v>
      </c>
      <c r="W16" s="34">
        <v>8.5000000000000006E-2</v>
      </c>
      <c r="X16" s="34">
        <v>7.1000000000000008E-2</v>
      </c>
      <c r="Y16" s="34">
        <v>8.8999999999999996E-2</v>
      </c>
      <c r="Z16" s="34">
        <v>6.8000000000000005E-2</v>
      </c>
      <c r="AA16" s="34">
        <v>7.3000000000000009E-2</v>
      </c>
      <c r="AB16" s="35">
        <v>5.6000000000000001E-2</v>
      </c>
      <c r="AC16" s="35">
        <v>1.4999999999999999E-2</v>
      </c>
      <c r="AD16" s="12"/>
      <c r="AF16" s="119" t="s">
        <v>39</v>
      </c>
      <c r="AG16" s="122" t="s">
        <v>54</v>
      </c>
      <c r="AJ16" s="157" t="s">
        <v>162</v>
      </c>
      <c r="AK16" s="148" t="s">
        <v>22</v>
      </c>
      <c r="AL16" s="136" t="s">
        <v>2</v>
      </c>
      <c r="AM16" s="149" t="s">
        <v>3</v>
      </c>
    </row>
    <row r="17" spans="1:39">
      <c r="A17" s="14" t="s">
        <v>40</v>
      </c>
      <c r="B17" s="27">
        <v>0.111</v>
      </c>
      <c r="C17" s="28">
        <v>8.1000000000000003E-2</v>
      </c>
      <c r="D17" s="29">
        <v>4.4999999999999998E-2</v>
      </c>
      <c r="E17" s="30">
        <v>0</v>
      </c>
      <c r="F17" s="27">
        <v>3.1E-2</v>
      </c>
      <c r="G17" s="31">
        <v>2.3E-2</v>
      </c>
      <c r="H17" s="30">
        <v>0</v>
      </c>
      <c r="I17" s="32">
        <v>2.3E-2</v>
      </c>
      <c r="J17" s="19">
        <v>0</v>
      </c>
      <c r="K17" s="33">
        <v>0.186</v>
      </c>
      <c r="L17" s="34">
        <v>0.17799999999999999</v>
      </c>
      <c r="M17" s="34">
        <v>0.155</v>
      </c>
      <c r="N17" s="34">
        <v>0.125</v>
      </c>
      <c r="O17" s="34">
        <v>0.16300000000000001</v>
      </c>
      <c r="P17" s="34">
        <v>0.156</v>
      </c>
      <c r="Q17" s="34">
        <v>0.155</v>
      </c>
      <c r="R17" s="34">
        <v>0.14799999999999999</v>
      </c>
      <c r="S17" s="34">
        <v>0.13300000000000001</v>
      </c>
      <c r="T17" s="34">
        <v>0.125</v>
      </c>
      <c r="U17" s="34">
        <v>0.12000000000000001</v>
      </c>
      <c r="V17" s="34">
        <v>0.13200000000000001</v>
      </c>
      <c r="W17" s="34">
        <v>0.112</v>
      </c>
      <c r="X17" s="34">
        <v>9.7000000000000003E-2</v>
      </c>
      <c r="Y17" s="34">
        <v>0.10200000000000001</v>
      </c>
      <c r="Z17" s="34">
        <v>8.900000000000001E-2</v>
      </c>
      <c r="AA17" s="34">
        <v>8.900000000000001E-2</v>
      </c>
      <c r="AB17" s="35">
        <v>6.6000000000000003E-2</v>
      </c>
      <c r="AC17" s="35">
        <v>2.1000000000000001E-2</v>
      </c>
      <c r="AD17" s="12"/>
      <c r="AF17" s="119" t="s">
        <v>40</v>
      </c>
      <c r="AG17" s="122" t="s">
        <v>54</v>
      </c>
      <c r="AJ17" s="156" t="s">
        <v>165</v>
      </c>
      <c r="AK17" s="148" t="s">
        <v>1</v>
      </c>
      <c r="AL17" s="136" t="s">
        <v>4</v>
      </c>
      <c r="AM17" s="149" t="s">
        <v>5</v>
      </c>
    </row>
    <row r="18" spans="1:39">
      <c r="A18" s="14" t="s">
        <v>41</v>
      </c>
      <c r="B18" s="27">
        <v>8.3000000000000004E-2</v>
      </c>
      <c r="C18" s="28">
        <v>0.06</v>
      </c>
      <c r="D18" s="29">
        <v>3.3000000000000002E-2</v>
      </c>
      <c r="E18" s="30">
        <v>0</v>
      </c>
      <c r="F18" s="27">
        <v>2.7E-2</v>
      </c>
      <c r="G18" s="31">
        <v>2.3E-2</v>
      </c>
      <c r="H18" s="30">
        <v>0</v>
      </c>
      <c r="I18" s="32">
        <v>1.6E-2</v>
      </c>
      <c r="J18" s="19">
        <v>0</v>
      </c>
      <c r="K18" s="33">
        <v>0.14000000000000001</v>
      </c>
      <c r="L18" s="34">
        <v>0.13600000000000001</v>
      </c>
      <c r="M18" s="34">
        <v>0.113</v>
      </c>
      <c r="N18" s="34">
        <v>0.09</v>
      </c>
      <c r="O18" s="34">
        <v>0.124</v>
      </c>
      <c r="P18" s="34">
        <v>0.11699999999999999</v>
      </c>
      <c r="Q18" s="34">
        <v>0.12000000000000001</v>
      </c>
      <c r="R18" s="34">
        <v>0.11299999999999999</v>
      </c>
      <c r="S18" s="34">
        <v>0.10099999999999999</v>
      </c>
      <c r="T18" s="34">
        <v>9.6999999999999989E-2</v>
      </c>
      <c r="U18" s="34">
        <v>0.09</v>
      </c>
      <c r="V18" s="34">
        <v>9.7000000000000003E-2</v>
      </c>
      <c r="W18" s="34">
        <v>8.6000000000000007E-2</v>
      </c>
      <c r="X18" s="34">
        <v>7.3999999999999996E-2</v>
      </c>
      <c r="Y18" s="34">
        <v>7.3999999999999996E-2</v>
      </c>
      <c r="Z18" s="34">
        <v>7.0000000000000007E-2</v>
      </c>
      <c r="AA18" s="34">
        <v>6.3E-2</v>
      </c>
      <c r="AB18" s="35">
        <v>4.7E-2</v>
      </c>
      <c r="AC18" s="35">
        <v>1.4E-2</v>
      </c>
      <c r="AD18" s="12"/>
      <c r="AF18" s="119" t="s">
        <v>41</v>
      </c>
      <c r="AG18" s="122" t="s">
        <v>56</v>
      </c>
      <c r="AJ18" s="156" t="s">
        <v>184</v>
      </c>
      <c r="AK18" s="148" t="s">
        <v>1</v>
      </c>
      <c r="AL18" s="136" t="s">
        <v>4</v>
      </c>
      <c r="AM18" s="149" t="s">
        <v>3</v>
      </c>
    </row>
    <row r="19" spans="1:39">
      <c r="A19" s="14" t="s">
        <v>42</v>
      </c>
      <c r="B19" s="27">
        <v>8.3000000000000004E-2</v>
      </c>
      <c r="C19" s="28">
        <v>0.06</v>
      </c>
      <c r="D19" s="29">
        <v>3.3000000000000002E-2</v>
      </c>
      <c r="E19" s="30">
        <v>0</v>
      </c>
      <c r="F19" s="27">
        <v>2.7E-2</v>
      </c>
      <c r="G19" s="31">
        <v>2.3E-2</v>
      </c>
      <c r="H19" s="30">
        <v>0</v>
      </c>
      <c r="I19" s="32">
        <v>1.6E-2</v>
      </c>
      <c r="J19" s="19">
        <v>0</v>
      </c>
      <c r="K19" s="33">
        <v>0.14000000000000001</v>
      </c>
      <c r="L19" s="34">
        <v>0.13600000000000001</v>
      </c>
      <c r="M19" s="34">
        <v>0.113</v>
      </c>
      <c r="N19" s="34">
        <v>0.09</v>
      </c>
      <c r="O19" s="34">
        <v>0.124</v>
      </c>
      <c r="P19" s="34">
        <v>0.11699999999999999</v>
      </c>
      <c r="Q19" s="34">
        <v>0.12000000000000001</v>
      </c>
      <c r="R19" s="34">
        <v>0.11299999999999999</v>
      </c>
      <c r="S19" s="34">
        <v>0.10099999999999999</v>
      </c>
      <c r="T19" s="34">
        <v>9.6999999999999989E-2</v>
      </c>
      <c r="U19" s="34">
        <v>0.09</v>
      </c>
      <c r="V19" s="34">
        <v>9.7000000000000003E-2</v>
      </c>
      <c r="W19" s="34">
        <v>8.6000000000000007E-2</v>
      </c>
      <c r="X19" s="34">
        <v>7.3999999999999996E-2</v>
      </c>
      <c r="Y19" s="34">
        <v>7.3999999999999996E-2</v>
      </c>
      <c r="Z19" s="34">
        <v>7.0000000000000007E-2</v>
      </c>
      <c r="AA19" s="34">
        <v>6.3E-2</v>
      </c>
      <c r="AB19" s="35">
        <v>4.7E-2</v>
      </c>
      <c r="AC19" s="35">
        <v>1.4E-2</v>
      </c>
      <c r="AD19" s="12"/>
      <c r="AF19" s="119" t="s">
        <v>42</v>
      </c>
      <c r="AG19" s="122" t="s">
        <v>56</v>
      </c>
      <c r="AJ19" s="157" t="s">
        <v>171</v>
      </c>
      <c r="AK19" s="148" t="s">
        <v>21</v>
      </c>
      <c r="AL19" s="136" t="s">
        <v>4</v>
      </c>
      <c r="AM19" s="149" t="s">
        <v>5</v>
      </c>
    </row>
    <row r="20" spans="1:39">
      <c r="A20" s="14" t="s">
        <v>43</v>
      </c>
      <c r="B20" s="27">
        <v>8.3000000000000004E-2</v>
      </c>
      <c r="C20" s="28">
        <v>0.06</v>
      </c>
      <c r="D20" s="29">
        <v>3.3000000000000002E-2</v>
      </c>
      <c r="E20" s="30">
        <v>0</v>
      </c>
      <c r="F20" s="27">
        <v>2.7E-2</v>
      </c>
      <c r="G20" s="31">
        <v>2.3E-2</v>
      </c>
      <c r="H20" s="30">
        <v>0</v>
      </c>
      <c r="I20" s="32">
        <v>1.6E-2</v>
      </c>
      <c r="J20" s="19">
        <v>0</v>
      </c>
      <c r="K20" s="33">
        <v>0.14000000000000001</v>
      </c>
      <c r="L20" s="34">
        <v>0.13600000000000001</v>
      </c>
      <c r="M20" s="34">
        <v>0.113</v>
      </c>
      <c r="N20" s="34">
        <v>0.09</v>
      </c>
      <c r="O20" s="34">
        <v>0.124</v>
      </c>
      <c r="P20" s="34">
        <v>0.11699999999999999</v>
      </c>
      <c r="Q20" s="34">
        <v>0.12000000000000001</v>
      </c>
      <c r="R20" s="34">
        <v>0.11299999999999999</v>
      </c>
      <c r="S20" s="34">
        <v>0.10099999999999999</v>
      </c>
      <c r="T20" s="34">
        <v>9.6999999999999989E-2</v>
      </c>
      <c r="U20" s="34">
        <v>0.09</v>
      </c>
      <c r="V20" s="34">
        <v>9.7000000000000003E-2</v>
      </c>
      <c r="W20" s="34">
        <v>8.6000000000000007E-2</v>
      </c>
      <c r="X20" s="34">
        <v>7.3999999999999996E-2</v>
      </c>
      <c r="Y20" s="34">
        <v>7.3999999999999996E-2</v>
      </c>
      <c r="Z20" s="34">
        <v>7.0000000000000007E-2</v>
      </c>
      <c r="AA20" s="34">
        <v>6.3E-2</v>
      </c>
      <c r="AB20" s="35">
        <v>4.7E-2</v>
      </c>
      <c r="AC20" s="35">
        <v>1.4E-2</v>
      </c>
      <c r="AD20" s="12"/>
      <c r="AF20" s="119" t="s">
        <v>43</v>
      </c>
      <c r="AG20" s="122" t="s">
        <v>57</v>
      </c>
      <c r="AJ20" s="157" t="s">
        <v>175</v>
      </c>
      <c r="AK20" s="148" t="s">
        <v>21</v>
      </c>
      <c r="AL20" s="136" t="s">
        <v>4</v>
      </c>
      <c r="AM20" s="149" t="s">
        <v>3</v>
      </c>
    </row>
    <row r="21" spans="1:39">
      <c r="A21" s="14" t="s">
        <v>44</v>
      </c>
      <c r="B21" s="27">
        <v>3.9E-2</v>
      </c>
      <c r="C21" s="28">
        <v>2.9000000000000001E-2</v>
      </c>
      <c r="D21" s="29">
        <v>1.6E-2</v>
      </c>
      <c r="E21" s="30">
        <v>0</v>
      </c>
      <c r="F21" s="27">
        <v>2.1000000000000001E-2</v>
      </c>
      <c r="G21" s="31">
        <v>1.7000000000000001E-2</v>
      </c>
      <c r="H21" s="30">
        <v>0</v>
      </c>
      <c r="I21" s="32">
        <v>8.0000000000000002E-3</v>
      </c>
      <c r="J21" s="19">
        <v>0</v>
      </c>
      <c r="K21" s="33">
        <v>7.5000000000000011E-2</v>
      </c>
      <c r="L21" s="34">
        <v>7.1000000000000008E-2</v>
      </c>
      <c r="M21" s="34">
        <v>5.3999999999999999E-2</v>
      </c>
      <c r="N21" s="34">
        <v>4.4000000000000004E-2</v>
      </c>
      <c r="O21" s="34">
        <v>6.7000000000000004E-2</v>
      </c>
      <c r="P21" s="34">
        <v>6.5000000000000002E-2</v>
      </c>
      <c r="Q21" s="34">
        <v>6.3E-2</v>
      </c>
      <c r="R21" s="34">
        <v>6.0999999999999999E-2</v>
      </c>
      <c r="S21" s="34">
        <v>5.7000000000000002E-2</v>
      </c>
      <c r="T21" s="34">
        <v>5.2999999999999999E-2</v>
      </c>
      <c r="U21" s="34">
        <v>5.2000000000000005E-2</v>
      </c>
      <c r="V21" s="34">
        <v>4.5999999999999999E-2</v>
      </c>
      <c r="W21" s="34">
        <v>4.8000000000000001E-2</v>
      </c>
      <c r="X21" s="34">
        <v>4.4000000000000004E-2</v>
      </c>
      <c r="Y21" s="34">
        <v>3.6000000000000004E-2</v>
      </c>
      <c r="Z21" s="34">
        <v>0.04</v>
      </c>
      <c r="AA21" s="34">
        <v>3.1E-2</v>
      </c>
      <c r="AB21" s="35">
        <v>2.3E-2</v>
      </c>
      <c r="AC21" s="35">
        <v>7.0000000000000001E-3</v>
      </c>
      <c r="AD21" s="12"/>
      <c r="AF21" s="119" t="s">
        <v>44</v>
      </c>
      <c r="AG21" s="122" t="s">
        <v>54</v>
      </c>
      <c r="AJ21" s="157" t="s">
        <v>177</v>
      </c>
      <c r="AK21" s="148" t="s">
        <v>22</v>
      </c>
      <c r="AL21" s="136" t="s">
        <v>4</v>
      </c>
      <c r="AM21" s="149" t="s">
        <v>5</v>
      </c>
    </row>
    <row r="22" spans="1:39" ht="19.5" thickBot="1">
      <c r="A22" s="14" t="s">
        <v>45</v>
      </c>
      <c r="B22" s="27">
        <v>3.9E-2</v>
      </c>
      <c r="C22" s="28">
        <v>2.9000000000000001E-2</v>
      </c>
      <c r="D22" s="29">
        <v>1.6E-2</v>
      </c>
      <c r="E22" s="30">
        <v>0</v>
      </c>
      <c r="F22" s="27">
        <v>2.1000000000000001E-2</v>
      </c>
      <c r="G22" s="31">
        <v>1.7000000000000001E-2</v>
      </c>
      <c r="H22" s="30">
        <v>0</v>
      </c>
      <c r="I22" s="32">
        <v>8.0000000000000002E-3</v>
      </c>
      <c r="J22" s="19">
        <v>0</v>
      </c>
      <c r="K22" s="33">
        <v>7.5000000000000011E-2</v>
      </c>
      <c r="L22" s="34">
        <v>7.1000000000000008E-2</v>
      </c>
      <c r="M22" s="34">
        <v>5.3999999999999999E-2</v>
      </c>
      <c r="N22" s="34">
        <v>4.4000000000000004E-2</v>
      </c>
      <c r="O22" s="34">
        <v>6.7000000000000004E-2</v>
      </c>
      <c r="P22" s="34">
        <v>6.5000000000000002E-2</v>
      </c>
      <c r="Q22" s="34">
        <v>6.3E-2</v>
      </c>
      <c r="R22" s="34">
        <v>6.0999999999999999E-2</v>
      </c>
      <c r="S22" s="34">
        <v>5.7000000000000002E-2</v>
      </c>
      <c r="T22" s="34">
        <v>5.2999999999999999E-2</v>
      </c>
      <c r="U22" s="34">
        <v>5.2000000000000005E-2</v>
      </c>
      <c r="V22" s="34">
        <v>4.5999999999999999E-2</v>
      </c>
      <c r="W22" s="34">
        <v>4.8000000000000001E-2</v>
      </c>
      <c r="X22" s="34">
        <v>4.4000000000000004E-2</v>
      </c>
      <c r="Y22" s="34">
        <v>3.6000000000000004E-2</v>
      </c>
      <c r="Z22" s="34">
        <v>0.04</v>
      </c>
      <c r="AA22" s="34">
        <v>3.1E-2</v>
      </c>
      <c r="AB22" s="35">
        <v>2.3E-2</v>
      </c>
      <c r="AC22" s="35">
        <v>7.0000000000000001E-3</v>
      </c>
      <c r="AD22" s="12"/>
      <c r="AF22" s="119" t="s">
        <v>45</v>
      </c>
      <c r="AG22" s="122" t="s">
        <v>57</v>
      </c>
      <c r="AJ22" s="158" t="s">
        <v>181</v>
      </c>
      <c r="AK22" s="150" t="s">
        <v>22</v>
      </c>
      <c r="AL22" s="151" t="s">
        <v>4</v>
      </c>
      <c r="AM22" s="152" t="s">
        <v>3</v>
      </c>
    </row>
    <row r="23" spans="1:39">
      <c r="A23" s="14" t="s">
        <v>46</v>
      </c>
      <c r="B23" s="27">
        <v>2.5999999999999999E-2</v>
      </c>
      <c r="C23" s="28">
        <v>1.9E-2</v>
      </c>
      <c r="D23" s="29">
        <v>0.01</v>
      </c>
      <c r="E23" s="30">
        <v>0</v>
      </c>
      <c r="F23" s="27">
        <v>1.4999999999999999E-2</v>
      </c>
      <c r="G23" s="31">
        <v>1.0999999999999999E-2</v>
      </c>
      <c r="H23" s="30">
        <v>0</v>
      </c>
      <c r="I23" s="32">
        <v>5.0000000000000001E-3</v>
      </c>
      <c r="J23" s="19">
        <v>0</v>
      </c>
      <c r="K23" s="33">
        <v>5.099999999999999E-2</v>
      </c>
      <c r="L23" s="34">
        <v>4.6999999999999993E-2</v>
      </c>
      <c r="M23" s="34">
        <v>3.5999999999999997E-2</v>
      </c>
      <c r="N23" s="34">
        <v>2.9000000000000001E-2</v>
      </c>
      <c r="O23" s="34">
        <v>4.5999999999999992E-2</v>
      </c>
      <c r="P23" s="34">
        <v>4.3999999999999997E-2</v>
      </c>
      <c r="Q23" s="34">
        <v>4.1999999999999996E-2</v>
      </c>
      <c r="R23" s="34">
        <v>3.9999999999999994E-2</v>
      </c>
      <c r="S23" s="34">
        <v>3.9E-2</v>
      </c>
      <c r="T23" s="34">
        <v>3.4999999999999996E-2</v>
      </c>
      <c r="U23" s="34">
        <v>3.5000000000000003E-2</v>
      </c>
      <c r="V23" s="34">
        <v>3.1E-2</v>
      </c>
      <c r="W23" s="34">
        <v>3.1E-2</v>
      </c>
      <c r="X23" s="34">
        <v>3.0000000000000002E-2</v>
      </c>
      <c r="Y23" s="34">
        <v>2.4E-2</v>
      </c>
      <c r="Z23" s="34">
        <v>2.5999999999999999E-2</v>
      </c>
      <c r="AA23" s="34">
        <v>0.02</v>
      </c>
      <c r="AB23" s="35">
        <v>1.4999999999999999E-2</v>
      </c>
      <c r="AC23" s="35">
        <v>5.0000000000000001E-3</v>
      </c>
      <c r="AD23" s="12"/>
      <c r="AF23" s="119" t="s">
        <v>46</v>
      </c>
      <c r="AG23" s="122" t="s">
        <v>57</v>
      </c>
    </row>
    <row r="24" spans="1:39">
      <c r="A24" s="14" t="s">
        <v>47</v>
      </c>
      <c r="B24" s="27">
        <v>2.5999999999999999E-2</v>
      </c>
      <c r="C24" s="28">
        <v>1.9E-2</v>
      </c>
      <c r="D24" s="29">
        <v>0.01</v>
      </c>
      <c r="E24" s="30">
        <v>0</v>
      </c>
      <c r="F24" s="27">
        <v>1.4999999999999999E-2</v>
      </c>
      <c r="G24" s="31">
        <v>1.0999999999999999E-2</v>
      </c>
      <c r="H24" s="30">
        <v>0</v>
      </c>
      <c r="I24" s="32">
        <v>5.0000000000000001E-3</v>
      </c>
      <c r="J24" s="19">
        <v>0</v>
      </c>
      <c r="K24" s="33">
        <v>5.099999999999999E-2</v>
      </c>
      <c r="L24" s="34">
        <v>4.6999999999999993E-2</v>
      </c>
      <c r="M24" s="34">
        <v>3.5999999999999997E-2</v>
      </c>
      <c r="N24" s="34">
        <v>2.9000000000000001E-2</v>
      </c>
      <c r="O24" s="34">
        <v>4.5999999999999992E-2</v>
      </c>
      <c r="P24" s="34">
        <v>4.3999999999999997E-2</v>
      </c>
      <c r="Q24" s="34">
        <v>4.1999999999999996E-2</v>
      </c>
      <c r="R24" s="34">
        <v>3.9999999999999994E-2</v>
      </c>
      <c r="S24" s="34">
        <v>3.9E-2</v>
      </c>
      <c r="T24" s="34">
        <v>3.4999999999999996E-2</v>
      </c>
      <c r="U24" s="34">
        <v>3.5000000000000003E-2</v>
      </c>
      <c r="V24" s="34">
        <v>3.1E-2</v>
      </c>
      <c r="W24" s="34">
        <v>3.1E-2</v>
      </c>
      <c r="X24" s="34">
        <v>3.0000000000000002E-2</v>
      </c>
      <c r="Y24" s="34">
        <v>2.4E-2</v>
      </c>
      <c r="Z24" s="34">
        <v>2.5999999999999999E-2</v>
      </c>
      <c r="AA24" s="34">
        <v>0.02</v>
      </c>
      <c r="AB24" s="35">
        <v>1.4999999999999999E-2</v>
      </c>
      <c r="AC24" s="35">
        <v>5.0000000000000001E-3</v>
      </c>
      <c r="AD24" s="12"/>
      <c r="AF24" s="119" t="s">
        <v>47</v>
      </c>
      <c r="AG24" s="122" t="s">
        <v>54</v>
      </c>
    </row>
    <row r="25" spans="1:39" ht="19.5" thickBot="1">
      <c r="A25" s="36" t="s">
        <v>48</v>
      </c>
      <c r="B25" s="37">
        <v>2.5999999999999999E-2</v>
      </c>
      <c r="C25" s="38">
        <v>1.9E-2</v>
      </c>
      <c r="D25" s="39">
        <v>0.01</v>
      </c>
      <c r="E25" s="40">
        <v>0</v>
      </c>
      <c r="F25" s="41">
        <v>1.4999999999999999E-2</v>
      </c>
      <c r="G25" s="42">
        <v>1.0999999999999999E-2</v>
      </c>
      <c r="H25" s="40">
        <v>0</v>
      </c>
      <c r="I25" s="43">
        <v>5.0000000000000001E-3</v>
      </c>
      <c r="J25" s="44">
        <v>0</v>
      </c>
      <c r="K25" s="45">
        <v>5.099999999999999E-2</v>
      </c>
      <c r="L25" s="46">
        <v>4.6999999999999993E-2</v>
      </c>
      <c r="M25" s="46">
        <v>3.5999999999999997E-2</v>
      </c>
      <c r="N25" s="46">
        <v>2.9000000000000001E-2</v>
      </c>
      <c r="O25" s="46">
        <v>4.5999999999999992E-2</v>
      </c>
      <c r="P25" s="46">
        <v>4.3999999999999997E-2</v>
      </c>
      <c r="Q25" s="46">
        <v>4.1999999999999996E-2</v>
      </c>
      <c r="R25" s="46">
        <v>3.9999999999999994E-2</v>
      </c>
      <c r="S25" s="46">
        <v>3.9E-2</v>
      </c>
      <c r="T25" s="46">
        <v>3.4999999999999996E-2</v>
      </c>
      <c r="U25" s="46">
        <v>3.5000000000000003E-2</v>
      </c>
      <c r="V25" s="46">
        <v>3.1E-2</v>
      </c>
      <c r="W25" s="46">
        <v>3.1E-2</v>
      </c>
      <c r="X25" s="46">
        <v>3.0000000000000002E-2</v>
      </c>
      <c r="Y25" s="46">
        <v>2.4E-2</v>
      </c>
      <c r="Z25" s="46">
        <v>2.5999999999999999E-2</v>
      </c>
      <c r="AA25" s="46">
        <v>0.02</v>
      </c>
      <c r="AB25" s="47">
        <v>1.4999999999999999E-2</v>
      </c>
      <c r="AC25" s="47">
        <v>5.0000000000000001E-3</v>
      </c>
      <c r="AD25" s="12"/>
      <c r="AF25" s="119" t="s">
        <v>48</v>
      </c>
      <c r="AG25" s="122" t="s">
        <v>57</v>
      </c>
    </row>
    <row r="26" spans="1:39">
      <c r="A26" s="13" t="s">
        <v>49</v>
      </c>
      <c r="B26" s="25">
        <v>0.13700000000000001</v>
      </c>
      <c r="C26" s="26">
        <v>0.1</v>
      </c>
      <c r="D26" s="48">
        <v>5.5E-2</v>
      </c>
      <c r="E26" s="49">
        <v>0</v>
      </c>
      <c r="F26" s="25">
        <v>6.3E-2</v>
      </c>
      <c r="G26" s="50">
        <v>4.2000000000000003E-2</v>
      </c>
      <c r="H26" s="49">
        <v>0</v>
      </c>
      <c r="I26" s="51">
        <v>2.4E-2</v>
      </c>
      <c r="J26" s="49">
        <v>0</v>
      </c>
      <c r="K26" s="52">
        <v>0.245</v>
      </c>
      <c r="L26" s="53">
        <v>0.224</v>
      </c>
      <c r="M26" s="53">
        <v>0.182</v>
      </c>
      <c r="N26" s="53">
        <v>0.14499999999999999</v>
      </c>
      <c r="O26" s="53">
        <v>0.221</v>
      </c>
      <c r="P26" s="53">
        <v>0.20799999999999999</v>
      </c>
      <c r="Q26" s="53">
        <v>0.2</v>
      </c>
      <c r="R26" s="53">
        <v>0.187</v>
      </c>
      <c r="S26" s="53">
        <v>0.184</v>
      </c>
      <c r="T26" s="53">
        <v>0.16300000000000001</v>
      </c>
      <c r="U26" s="53">
        <v>0.16299999999999998</v>
      </c>
      <c r="V26" s="53">
        <v>0.158</v>
      </c>
      <c r="W26" s="53">
        <v>0.14199999999999999</v>
      </c>
      <c r="X26" s="53">
        <v>0.13899999999999998</v>
      </c>
      <c r="Y26" s="53">
        <v>0.12100000000000001</v>
      </c>
      <c r="Z26" s="53">
        <v>0.11800000000000001</v>
      </c>
      <c r="AA26" s="53">
        <v>0.1</v>
      </c>
      <c r="AB26" s="54">
        <v>7.5999999999999998E-2</v>
      </c>
      <c r="AC26" s="54">
        <v>2.1000000000000001E-2</v>
      </c>
      <c r="AD26" s="12"/>
      <c r="AF26" s="119" t="s">
        <v>49</v>
      </c>
      <c r="AG26" s="123" t="s">
        <v>53</v>
      </c>
    </row>
    <row r="27" spans="1:39" ht="19.5" thickBot="1">
      <c r="A27" s="36" t="s">
        <v>50</v>
      </c>
      <c r="B27" s="37">
        <v>5.8999999999999997E-2</v>
      </c>
      <c r="C27" s="38">
        <v>4.2999999999999997E-2</v>
      </c>
      <c r="D27" s="39">
        <v>2.3E-2</v>
      </c>
      <c r="E27" s="55">
        <v>0</v>
      </c>
      <c r="F27" s="37">
        <v>1.2E-2</v>
      </c>
      <c r="G27" s="56">
        <v>0.01</v>
      </c>
      <c r="H27" s="55">
        <v>0</v>
      </c>
      <c r="I27" s="57">
        <v>1.0999999999999999E-2</v>
      </c>
      <c r="J27" s="55">
        <v>0</v>
      </c>
      <c r="K27" s="45">
        <v>9.1999999999999985E-2</v>
      </c>
      <c r="L27" s="46">
        <v>8.9999999999999983E-2</v>
      </c>
      <c r="M27" s="46">
        <v>7.9999999999999988E-2</v>
      </c>
      <c r="N27" s="46">
        <v>6.3999999999999987E-2</v>
      </c>
      <c r="O27" s="46">
        <v>8.0999999999999989E-2</v>
      </c>
      <c r="P27" s="46">
        <v>7.5999999999999984E-2</v>
      </c>
      <c r="Q27" s="46">
        <v>7.8999999999999987E-2</v>
      </c>
      <c r="R27" s="46">
        <v>7.3999999999999996E-2</v>
      </c>
      <c r="S27" s="46">
        <v>6.4999999999999988E-2</v>
      </c>
      <c r="T27" s="46">
        <v>6.3E-2</v>
      </c>
      <c r="U27" s="46">
        <v>5.6000000000000001E-2</v>
      </c>
      <c r="V27" s="46">
        <v>6.8999999999999992E-2</v>
      </c>
      <c r="W27" s="46">
        <v>5.3999999999999999E-2</v>
      </c>
      <c r="X27" s="46">
        <v>4.5000000000000005E-2</v>
      </c>
      <c r="Y27" s="46">
        <v>5.2999999999999999E-2</v>
      </c>
      <c r="Z27" s="46">
        <v>4.3000000000000003E-2</v>
      </c>
      <c r="AA27" s="46">
        <v>4.4000000000000004E-2</v>
      </c>
      <c r="AB27" s="47">
        <v>3.3000000000000002E-2</v>
      </c>
      <c r="AC27" s="47">
        <v>0.01</v>
      </c>
      <c r="AD27" s="12"/>
      <c r="AF27" s="120" t="s">
        <v>50</v>
      </c>
      <c r="AG27" s="124" t="s">
        <v>58</v>
      </c>
    </row>
    <row r="28" spans="1:39"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</row>
    <row r="29" spans="1:39" ht="18.75" customHeight="1"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</row>
    <row r="30" spans="1:39" ht="18.75" customHeight="1"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</row>
    <row r="31" spans="1:39"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</row>
    <row r="32" spans="1:39"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</row>
    <row r="33" spans="11:30"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</row>
    <row r="34" spans="11:30"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</row>
    <row r="35" spans="11:30"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</row>
    <row r="36" spans="11:30"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</row>
    <row r="37" spans="11:30"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</row>
    <row r="38" spans="11:30"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</row>
    <row r="39" spans="11:30"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</row>
  </sheetData>
  <mergeCells count="13">
    <mergeCell ref="AJ2:AJ4"/>
    <mergeCell ref="AK2:AM4"/>
    <mergeCell ref="AF2:AF4"/>
    <mergeCell ref="AG2:AG4"/>
    <mergeCell ref="AC2:AC4"/>
    <mergeCell ref="A2:A4"/>
    <mergeCell ref="B2:E2"/>
    <mergeCell ref="F2:H2"/>
    <mergeCell ref="I2:J3"/>
    <mergeCell ref="K2:AB2"/>
    <mergeCell ref="B3:E3"/>
    <mergeCell ref="F3:H3"/>
    <mergeCell ref="K3:AB3"/>
  </mergeCells>
  <phoneticPr fontId="4"/>
  <dataValidations count="1">
    <dataValidation type="list" allowBlank="1" showInputMessage="1" showErrorMessage="1" sqref="A29">
      <formula1>サービス名</formula1>
    </dataValidation>
  </dataValidations>
  <pageMargins left="0.70866141732283472" right="0.70866141732283472" top="0.74803149606299213" bottom="0.74803149606299213" header="0.31496062992125984" footer="0.3149606299212598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B2:S25"/>
  <sheetViews>
    <sheetView zoomScale="60" zoomScaleNormal="60" workbookViewId="0">
      <selection activeCell="AK5" sqref="AK5"/>
    </sheetView>
  </sheetViews>
  <sheetFormatPr defaultRowHeight="18.75"/>
  <cols>
    <col min="2" max="2" width="12.5" customWidth="1"/>
    <col min="3" max="4" width="12.5" style="93" customWidth="1"/>
    <col min="5" max="5" width="30.625" style="93" customWidth="1"/>
    <col min="6" max="6" width="14" style="93" customWidth="1"/>
    <col min="7" max="7" width="12.5" style="93" customWidth="1"/>
    <col min="8" max="8" width="35.375" style="60" customWidth="1"/>
    <col min="9" max="9" width="12.5" style="93" customWidth="1"/>
    <col min="10" max="10" width="33.5" style="67" customWidth="1"/>
    <col min="11" max="11" width="12.5" style="93" customWidth="1"/>
    <col min="12" max="12" width="35.5" style="69" customWidth="1"/>
    <col min="13" max="13" width="35" customWidth="1"/>
    <col min="14" max="19" width="30.125" customWidth="1"/>
  </cols>
  <sheetData>
    <row r="2" spans="2:19">
      <c r="B2" s="61" t="s">
        <v>8</v>
      </c>
      <c r="C2" s="71"/>
      <c r="D2" s="71"/>
      <c r="E2" s="71"/>
      <c r="F2" s="71"/>
      <c r="G2" s="71"/>
      <c r="H2" s="62"/>
      <c r="I2" s="71"/>
      <c r="J2" s="72"/>
      <c r="K2" s="71"/>
      <c r="L2" s="73"/>
      <c r="M2" s="63"/>
      <c r="N2" s="63"/>
      <c r="O2" s="63"/>
      <c r="P2" s="63"/>
      <c r="Q2" s="63"/>
      <c r="R2" s="63"/>
      <c r="S2" s="63"/>
    </row>
    <row r="3" spans="2:19" ht="18.75" customHeight="1">
      <c r="B3" s="297" t="s">
        <v>10</v>
      </c>
      <c r="C3" s="296" t="s">
        <v>11</v>
      </c>
      <c r="D3" s="296" t="s">
        <v>12</v>
      </c>
      <c r="E3" s="296" t="s">
        <v>17</v>
      </c>
      <c r="F3" s="298" t="s">
        <v>91</v>
      </c>
      <c r="G3" s="296" t="s">
        <v>97</v>
      </c>
      <c r="H3" s="296"/>
      <c r="I3" s="296" t="s">
        <v>98</v>
      </c>
      <c r="J3" s="296"/>
      <c r="K3" s="296" t="s">
        <v>99</v>
      </c>
      <c r="L3" s="296"/>
      <c r="M3" s="295" t="s">
        <v>75</v>
      </c>
      <c r="N3" s="295" t="s">
        <v>76</v>
      </c>
      <c r="O3" s="295" t="s">
        <v>77</v>
      </c>
      <c r="P3" s="295" t="s">
        <v>78</v>
      </c>
      <c r="Q3" s="295" t="s">
        <v>79</v>
      </c>
      <c r="R3" s="295" t="s">
        <v>80</v>
      </c>
      <c r="S3" s="295" t="s">
        <v>81</v>
      </c>
    </row>
    <row r="4" spans="2:19">
      <c r="B4" s="297"/>
      <c r="C4" s="296"/>
      <c r="D4" s="296"/>
      <c r="E4" s="296"/>
      <c r="F4" s="299"/>
      <c r="G4" s="296"/>
      <c r="H4" s="296"/>
      <c r="I4" s="296"/>
      <c r="J4" s="296"/>
      <c r="K4" s="296"/>
      <c r="L4" s="296"/>
      <c r="M4" s="295"/>
      <c r="N4" s="295"/>
      <c r="O4" s="295"/>
      <c r="P4" s="295"/>
      <c r="Q4" s="295"/>
      <c r="R4" s="295"/>
      <c r="S4" s="295"/>
    </row>
    <row r="5" spans="2:19">
      <c r="B5" s="297"/>
      <c r="C5" s="296"/>
      <c r="D5" s="296"/>
      <c r="E5" s="296"/>
      <c r="F5" s="300"/>
      <c r="G5" s="296"/>
      <c r="H5" s="296"/>
      <c r="I5" s="296"/>
      <c r="J5" s="296"/>
      <c r="K5" s="296"/>
      <c r="L5" s="296"/>
      <c r="M5" s="295"/>
      <c r="N5" s="295"/>
      <c r="O5" s="295"/>
      <c r="P5" s="295"/>
      <c r="Q5" s="295"/>
      <c r="R5" s="295"/>
      <c r="S5" s="295"/>
    </row>
    <row r="6" spans="2:19" ht="48" customHeight="1">
      <c r="B6" s="64" t="s">
        <v>1</v>
      </c>
      <c r="C6" s="74" t="s">
        <v>24</v>
      </c>
      <c r="D6" s="75" t="s">
        <v>5</v>
      </c>
      <c r="E6" s="75" t="str">
        <f t="shared" ref="E6:E23" si="0">B6&amp;C6&amp;D6</f>
        <v>処遇加算Ⅰ特定加算Ⅰベア加算</v>
      </c>
      <c r="F6" s="75" t="s">
        <v>135</v>
      </c>
      <c r="G6" s="76" t="s">
        <v>135</v>
      </c>
      <c r="H6" s="77" t="s">
        <v>136</v>
      </c>
      <c r="I6" s="76"/>
      <c r="J6" s="78" t="s">
        <v>120</v>
      </c>
      <c r="K6" s="76"/>
      <c r="L6" s="79" t="s">
        <v>120</v>
      </c>
      <c r="M6" s="115" t="s">
        <v>60</v>
      </c>
      <c r="N6" s="115" t="s">
        <v>60</v>
      </c>
      <c r="O6" s="115" t="s">
        <v>60</v>
      </c>
      <c r="P6" s="115" t="s">
        <v>60</v>
      </c>
      <c r="Q6" s="115" t="s">
        <v>60</v>
      </c>
      <c r="R6" s="115" t="s">
        <v>60</v>
      </c>
      <c r="S6" s="115" t="s">
        <v>60</v>
      </c>
    </row>
    <row r="7" spans="2:19" ht="48" customHeight="1">
      <c r="B7" s="64" t="s">
        <v>1</v>
      </c>
      <c r="C7" s="74" t="s">
        <v>24</v>
      </c>
      <c r="D7" s="75" t="s">
        <v>3</v>
      </c>
      <c r="E7" s="75" t="str">
        <f t="shared" si="0"/>
        <v>処遇加算Ⅰ特定加算Ⅰベア加算なし</v>
      </c>
      <c r="F7" s="75" t="s">
        <v>183</v>
      </c>
      <c r="G7" s="76" t="s">
        <v>135</v>
      </c>
      <c r="H7" s="77" t="s">
        <v>137</v>
      </c>
      <c r="I7" s="76" t="s">
        <v>138</v>
      </c>
      <c r="J7" s="78" t="s">
        <v>139</v>
      </c>
      <c r="K7" s="80"/>
      <c r="L7" s="81"/>
      <c r="M7" s="115" t="s">
        <v>104</v>
      </c>
      <c r="N7" s="115" t="s">
        <v>60</v>
      </c>
      <c r="O7" s="115" t="s">
        <v>60</v>
      </c>
      <c r="P7" s="115" t="s">
        <v>60</v>
      </c>
      <c r="Q7" s="115" t="s">
        <v>60</v>
      </c>
      <c r="R7" s="115" t="s">
        <v>60</v>
      </c>
      <c r="S7" s="115" t="s">
        <v>60</v>
      </c>
    </row>
    <row r="8" spans="2:19" ht="48" customHeight="1">
      <c r="B8" s="64" t="s">
        <v>21</v>
      </c>
      <c r="C8" s="74" t="s">
        <v>24</v>
      </c>
      <c r="D8" s="75" t="s">
        <v>5</v>
      </c>
      <c r="E8" s="75" t="str">
        <f t="shared" si="0"/>
        <v>処遇加算Ⅱ特定加算Ⅰベア加算</v>
      </c>
      <c r="F8" s="76" t="s">
        <v>141</v>
      </c>
      <c r="G8" s="76" t="s">
        <v>135</v>
      </c>
      <c r="H8" s="82" t="s">
        <v>140</v>
      </c>
      <c r="I8" s="76" t="s">
        <v>141</v>
      </c>
      <c r="J8" s="83" t="s">
        <v>142</v>
      </c>
      <c r="K8" s="117"/>
      <c r="L8" s="114"/>
      <c r="M8" s="116" t="s">
        <v>60</v>
      </c>
      <c r="N8" s="115" t="s">
        <v>60</v>
      </c>
      <c r="O8" s="115" t="s">
        <v>60</v>
      </c>
      <c r="P8" s="115" t="s">
        <v>103</v>
      </c>
      <c r="Q8" s="115" t="s">
        <v>60</v>
      </c>
      <c r="R8" s="115" t="s">
        <v>60</v>
      </c>
      <c r="S8" s="115" t="s">
        <v>60</v>
      </c>
    </row>
    <row r="9" spans="2:19" ht="48" customHeight="1">
      <c r="B9" s="64" t="s">
        <v>21</v>
      </c>
      <c r="C9" s="74" t="s">
        <v>24</v>
      </c>
      <c r="D9" s="75" t="s">
        <v>3</v>
      </c>
      <c r="E9" s="75" t="str">
        <f t="shared" si="0"/>
        <v>処遇加算Ⅱ特定加算Ⅰベア加算なし</v>
      </c>
      <c r="F9" s="76" t="s">
        <v>144</v>
      </c>
      <c r="G9" s="76" t="s">
        <v>135</v>
      </c>
      <c r="H9" s="77" t="s">
        <v>143</v>
      </c>
      <c r="I9" s="76" t="s">
        <v>138</v>
      </c>
      <c r="J9" s="84" t="s">
        <v>121</v>
      </c>
      <c r="K9" s="85" t="s">
        <v>144</v>
      </c>
      <c r="L9" s="86" t="s">
        <v>145</v>
      </c>
      <c r="M9" s="115" t="s">
        <v>104</v>
      </c>
      <c r="N9" s="115" t="s">
        <v>60</v>
      </c>
      <c r="O9" s="115" t="s">
        <v>60</v>
      </c>
      <c r="P9" s="115" t="s">
        <v>103</v>
      </c>
      <c r="Q9" s="115" t="s">
        <v>60</v>
      </c>
      <c r="R9" s="115" t="s">
        <v>60</v>
      </c>
      <c r="S9" s="115" t="s">
        <v>60</v>
      </c>
    </row>
    <row r="10" spans="2:19" ht="48" customHeight="1">
      <c r="B10" s="64" t="s">
        <v>22</v>
      </c>
      <c r="C10" s="74" t="s">
        <v>24</v>
      </c>
      <c r="D10" s="75" t="s">
        <v>5</v>
      </c>
      <c r="E10" s="75" t="str">
        <f t="shared" si="0"/>
        <v>処遇加算Ⅲ特定加算Ⅰベア加算</v>
      </c>
      <c r="F10" s="76" t="s">
        <v>146</v>
      </c>
      <c r="G10" s="76" t="s">
        <v>135</v>
      </c>
      <c r="H10" s="77" t="s">
        <v>122</v>
      </c>
      <c r="I10" s="76" t="s">
        <v>146</v>
      </c>
      <c r="J10" s="83" t="s">
        <v>147</v>
      </c>
      <c r="K10" s="117"/>
      <c r="L10" s="114"/>
      <c r="M10" s="116" t="s">
        <v>60</v>
      </c>
      <c r="N10" s="115" t="s">
        <v>105</v>
      </c>
      <c r="O10" s="115" t="s">
        <v>96</v>
      </c>
      <c r="P10" s="115" t="s">
        <v>60</v>
      </c>
      <c r="Q10" s="115" t="s">
        <v>60</v>
      </c>
      <c r="R10" s="115" t="s">
        <v>60</v>
      </c>
      <c r="S10" s="115" t="s">
        <v>60</v>
      </c>
    </row>
    <row r="11" spans="2:19" ht="48" customHeight="1">
      <c r="B11" s="64" t="s">
        <v>22</v>
      </c>
      <c r="C11" s="74" t="s">
        <v>24</v>
      </c>
      <c r="D11" s="75" t="s">
        <v>3</v>
      </c>
      <c r="E11" s="75" t="str">
        <f t="shared" si="0"/>
        <v>処遇加算Ⅲ特定加算Ⅰベア加算なし</v>
      </c>
      <c r="F11" s="76" t="s">
        <v>149</v>
      </c>
      <c r="G11" s="76" t="s">
        <v>135</v>
      </c>
      <c r="H11" s="77" t="s">
        <v>148</v>
      </c>
      <c r="I11" s="76" t="s">
        <v>138</v>
      </c>
      <c r="J11" s="84" t="s">
        <v>123</v>
      </c>
      <c r="K11" s="85" t="s">
        <v>149</v>
      </c>
      <c r="L11" s="109" t="s">
        <v>150</v>
      </c>
      <c r="M11" s="115" t="s">
        <v>104</v>
      </c>
      <c r="N11" s="115" t="s">
        <v>105</v>
      </c>
      <c r="O11" s="115" t="s">
        <v>96</v>
      </c>
      <c r="P11" s="115" t="s">
        <v>60</v>
      </c>
      <c r="Q11" s="115" t="s">
        <v>60</v>
      </c>
      <c r="R11" s="115" t="s">
        <v>60</v>
      </c>
      <c r="S11" s="115" t="s">
        <v>60</v>
      </c>
    </row>
    <row r="12" spans="2:19" ht="48" customHeight="1">
      <c r="B12" s="64" t="s">
        <v>1</v>
      </c>
      <c r="C12" s="74" t="s">
        <v>2</v>
      </c>
      <c r="D12" s="75" t="s">
        <v>5</v>
      </c>
      <c r="E12" s="75" t="str">
        <f t="shared" si="0"/>
        <v>処遇加算Ⅰ特定加算Ⅱベア加算</v>
      </c>
      <c r="F12" s="75" t="s">
        <v>124</v>
      </c>
      <c r="G12" s="76" t="s">
        <v>151</v>
      </c>
      <c r="H12" s="77" t="s">
        <v>152</v>
      </c>
      <c r="I12" s="76"/>
      <c r="J12" s="84"/>
      <c r="K12" s="85"/>
      <c r="L12" s="86"/>
      <c r="M12" s="116" t="s">
        <v>60</v>
      </c>
      <c r="N12" s="115" t="s">
        <v>60</v>
      </c>
      <c r="O12" s="115" t="s">
        <v>60</v>
      </c>
      <c r="P12" s="115" t="s">
        <v>60</v>
      </c>
      <c r="Q12" s="115" t="s">
        <v>60</v>
      </c>
      <c r="R12" s="115" t="s">
        <v>60</v>
      </c>
      <c r="S12" s="115" t="s">
        <v>60</v>
      </c>
    </row>
    <row r="13" spans="2:19" ht="48" customHeight="1">
      <c r="B13" s="64" t="s">
        <v>1</v>
      </c>
      <c r="C13" s="74" t="s">
        <v>2</v>
      </c>
      <c r="D13" s="75" t="s">
        <v>3</v>
      </c>
      <c r="E13" s="75" t="str">
        <f t="shared" si="0"/>
        <v>処遇加算Ⅰ特定加算Ⅱベア加算なし</v>
      </c>
      <c r="F13" s="75" t="s">
        <v>125</v>
      </c>
      <c r="G13" s="76" t="s">
        <v>151</v>
      </c>
      <c r="H13" s="77" t="s">
        <v>153</v>
      </c>
      <c r="I13" s="76" t="s">
        <v>154</v>
      </c>
      <c r="J13" s="110" t="s">
        <v>126</v>
      </c>
      <c r="K13" s="85"/>
      <c r="L13" s="86"/>
      <c r="M13" s="115" t="s">
        <v>104</v>
      </c>
      <c r="N13" s="115" t="s">
        <v>60</v>
      </c>
      <c r="O13" s="115" t="s">
        <v>60</v>
      </c>
      <c r="P13" s="115" t="s">
        <v>60</v>
      </c>
      <c r="Q13" s="115" t="s">
        <v>60</v>
      </c>
      <c r="R13" s="115" t="s">
        <v>60</v>
      </c>
      <c r="S13" s="115" t="s">
        <v>60</v>
      </c>
    </row>
    <row r="14" spans="2:19" ht="48" customHeight="1">
      <c r="B14" s="64" t="s">
        <v>21</v>
      </c>
      <c r="C14" s="74" t="s">
        <v>2</v>
      </c>
      <c r="D14" s="75" t="s">
        <v>5</v>
      </c>
      <c r="E14" s="75" t="str">
        <f t="shared" si="0"/>
        <v>処遇加算Ⅱ特定加算Ⅱベア加算</v>
      </c>
      <c r="F14" s="76" t="s">
        <v>155</v>
      </c>
      <c r="G14" s="76" t="s">
        <v>151</v>
      </c>
      <c r="H14" s="78" t="s">
        <v>140</v>
      </c>
      <c r="I14" s="76" t="s">
        <v>155</v>
      </c>
      <c r="J14" s="83" t="s">
        <v>156</v>
      </c>
      <c r="K14" s="117"/>
      <c r="L14" s="114"/>
      <c r="M14" s="115" t="s">
        <v>60</v>
      </c>
      <c r="N14" s="115" t="s">
        <v>60</v>
      </c>
      <c r="O14" s="115" t="s">
        <v>60</v>
      </c>
      <c r="P14" s="115" t="s">
        <v>103</v>
      </c>
      <c r="Q14" s="115" t="s">
        <v>60</v>
      </c>
      <c r="R14" s="115" t="s">
        <v>60</v>
      </c>
      <c r="S14" s="115" t="s">
        <v>60</v>
      </c>
    </row>
    <row r="15" spans="2:19" ht="48" customHeight="1">
      <c r="B15" s="64" t="s">
        <v>21</v>
      </c>
      <c r="C15" s="74" t="s">
        <v>2</v>
      </c>
      <c r="D15" s="75" t="s">
        <v>3</v>
      </c>
      <c r="E15" s="75" t="str">
        <f t="shared" si="0"/>
        <v>処遇加算Ⅱ特定加算Ⅱベア加算なし</v>
      </c>
      <c r="F15" s="76" t="s">
        <v>157</v>
      </c>
      <c r="G15" s="76" t="s">
        <v>151</v>
      </c>
      <c r="H15" s="77" t="s">
        <v>127</v>
      </c>
      <c r="I15" s="76" t="s">
        <v>154</v>
      </c>
      <c r="J15" s="84" t="s">
        <v>128</v>
      </c>
      <c r="K15" s="85" t="s">
        <v>157</v>
      </c>
      <c r="L15" s="86" t="s">
        <v>158</v>
      </c>
      <c r="M15" s="115" t="s">
        <v>104</v>
      </c>
      <c r="N15" s="115" t="s">
        <v>60</v>
      </c>
      <c r="O15" s="115" t="s">
        <v>60</v>
      </c>
      <c r="P15" s="115" t="s">
        <v>103</v>
      </c>
      <c r="Q15" s="115" t="s">
        <v>60</v>
      </c>
      <c r="R15" s="115" t="s">
        <v>60</v>
      </c>
      <c r="S15" s="115" t="s">
        <v>60</v>
      </c>
    </row>
    <row r="16" spans="2:19" ht="48" customHeight="1">
      <c r="B16" s="64" t="s">
        <v>22</v>
      </c>
      <c r="C16" s="74" t="s">
        <v>2</v>
      </c>
      <c r="D16" s="75" t="s">
        <v>5</v>
      </c>
      <c r="E16" s="75" t="str">
        <f t="shared" si="0"/>
        <v>処遇加算Ⅲ特定加算Ⅱベア加算</v>
      </c>
      <c r="F16" s="76" t="s">
        <v>159</v>
      </c>
      <c r="G16" s="76" t="s">
        <v>151</v>
      </c>
      <c r="H16" s="78" t="s">
        <v>129</v>
      </c>
      <c r="I16" s="76" t="s">
        <v>159</v>
      </c>
      <c r="J16" s="110" t="s">
        <v>160</v>
      </c>
      <c r="K16" s="117"/>
      <c r="L16" s="114"/>
      <c r="M16" s="116" t="s">
        <v>60</v>
      </c>
      <c r="N16" s="115" t="s">
        <v>105</v>
      </c>
      <c r="O16" s="115" t="s">
        <v>96</v>
      </c>
      <c r="P16" s="115" t="s">
        <v>60</v>
      </c>
      <c r="Q16" s="115" t="s">
        <v>60</v>
      </c>
      <c r="R16" s="115" t="s">
        <v>60</v>
      </c>
      <c r="S16" s="115" t="s">
        <v>60</v>
      </c>
    </row>
    <row r="17" spans="2:19" ht="48" customHeight="1">
      <c r="B17" s="64" t="s">
        <v>22</v>
      </c>
      <c r="C17" s="74" t="s">
        <v>2</v>
      </c>
      <c r="D17" s="75" t="s">
        <v>3</v>
      </c>
      <c r="E17" s="75" t="str">
        <f t="shared" si="0"/>
        <v>処遇加算Ⅲ特定加算Ⅱベア加算なし</v>
      </c>
      <c r="F17" s="76" t="s">
        <v>162</v>
      </c>
      <c r="G17" s="80" t="s">
        <v>151</v>
      </c>
      <c r="H17" s="108" t="s">
        <v>130</v>
      </c>
      <c r="I17" s="76" t="s">
        <v>159</v>
      </c>
      <c r="J17" s="78" t="s">
        <v>161</v>
      </c>
      <c r="K17" s="87" t="s">
        <v>162</v>
      </c>
      <c r="L17" s="111" t="s">
        <v>163</v>
      </c>
      <c r="M17" s="115" t="s">
        <v>104</v>
      </c>
      <c r="N17" s="115" t="s">
        <v>105</v>
      </c>
      <c r="O17" s="115" t="s">
        <v>96</v>
      </c>
      <c r="P17" s="115" t="s">
        <v>60</v>
      </c>
      <c r="Q17" s="115" t="s">
        <v>60</v>
      </c>
      <c r="R17" s="115" t="s">
        <v>60</v>
      </c>
      <c r="S17" s="115" t="s">
        <v>60</v>
      </c>
    </row>
    <row r="18" spans="2:19" ht="48" customHeight="1">
      <c r="B18" s="64" t="s">
        <v>1</v>
      </c>
      <c r="C18" s="74" t="s">
        <v>4</v>
      </c>
      <c r="D18" s="75" t="s">
        <v>5</v>
      </c>
      <c r="E18" s="75" t="str">
        <f t="shared" si="0"/>
        <v>処遇加算Ⅰ特定加算なしベア加算</v>
      </c>
      <c r="F18" s="89" t="s">
        <v>165</v>
      </c>
      <c r="G18" s="80" t="s">
        <v>151</v>
      </c>
      <c r="H18" s="90" t="s">
        <v>164</v>
      </c>
      <c r="I18" s="91" t="s">
        <v>165</v>
      </c>
      <c r="J18" s="77" t="s">
        <v>166</v>
      </c>
      <c r="K18" s="76"/>
      <c r="L18" s="79"/>
      <c r="M18" s="116" t="s">
        <v>60</v>
      </c>
      <c r="N18" s="115" t="s">
        <v>60</v>
      </c>
      <c r="O18" s="115" t="s">
        <v>60</v>
      </c>
      <c r="P18" s="115" t="s">
        <v>60</v>
      </c>
      <c r="Q18" s="115" t="s">
        <v>106</v>
      </c>
      <c r="R18" s="115" t="s">
        <v>60</v>
      </c>
      <c r="S18" s="115" t="s">
        <v>107</v>
      </c>
    </row>
    <row r="19" spans="2:19" ht="48" customHeight="1">
      <c r="B19" s="64" t="s">
        <v>1</v>
      </c>
      <c r="C19" s="74" t="s">
        <v>4</v>
      </c>
      <c r="D19" s="75" t="s">
        <v>3</v>
      </c>
      <c r="E19" s="75" t="str">
        <f t="shared" si="0"/>
        <v>処遇加算Ⅰ特定加算なしベア加算なし</v>
      </c>
      <c r="F19" s="89" t="s">
        <v>184</v>
      </c>
      <c r="G19" s="85" t="s">
        <v>151</v>
      </c>
      <c r="H19" s="92" t="s">
        <v>167</v>
      </c>
      <c r="I19" s="91" t="s">
        <v>165</v>
      </c>
      <c r="J19" s="77" t="s">
        <v>131</v>
      </c>
      <c r="K19" s="76" t="s">
        <v>168</v>
      </c>
      <c r="L19" s="78" t="s">
        <v>132</v>
      </c>
      <c r="M19" s="115" t="s">
        <v>104</v>
      </c>
      <c r="N19" s="115" t="s">
        <v>60</v>
      </c>
      <c r="O19" s="115" t="s">
        <v>60</v>
      </c>
      <c r="P19" s="115" t="s">
        <v>60</v>
      </c>
      <c r="Q19" s="115" t="s">
        <v>106</v>
      </c>
      <c r="R19" s="115" t="s">
        <v>60</v>
      </c>
      <c r="S19" s="115" t="s">
        <v>107</v>
      </c>
    </row>
    <row r="20" spans="2:19" ht="48" customHeight="1">
      <c r="B20" s="64" t="s">
        <v>21</v>
      </c>
      <c r="C20" s="74" t="s">
        <v>4</v>
      </c>
      <c r="D20" s="75" t="s">
        <v>5</v>
      </c>
      <c r="E20" s="75" t="str">
        <f t="shared" si="0"/>
        <v>処遇加算Ⅱ特定加算なしベア加算</v>
      </c>
      <c r="F20" s="76" t="s">
        <v>171</v>
      </c>
      <c r="G20" s="87" t="s">
        <v>169</v>
      </c>
      <c r="H20" s="88" t="s">
        <v>170</v>
      </c>
      <c r="I20" s="91" t="s">
        <v>165</v>
      </c>
      <c r="J20" s="112" t="s">
        <v>133</v>
      </c>
      <c r="K20" s="76" t="s">
        <v>171</v>
      </c>
      <c r="L20" s="77" t="s">
        <v>172</v>
      </c>
      <c r="M20" s="116" t="s">
        <v>60</v>
      </c>
      <c r="N20" s="115" t="s">
        <v>60</v>
      </c>
      <c r="O20" s="115" t="s">
        <v>60</v>
      </c>
      <c r="P20" s="115" t="s">
        <v>60</v>
      </c>
      <c r="Q20" s="115" t="s">
        <v>106</v>
      </c>
      <c r="R20" s="115" t="s">
        <v>60</v>
      </c>
      <c r="S20" s="115" t="s">
        <v>107</v>
      </c>
    </row>
    <row r="21" spans="2:19" ht="48" customHeight="1">
      <c r="B21" s="64" t="s">
        <v>21</v>
      </c>
      <c r="C21" s="74" t="s">
        <v>4</v>
      </c>
      <c r="D21" s="75" t="s">
        <v>3</v>
      </c>
      <c r="E21" s="75" t="str">
        <f t="shared" si="0"/>
        <v>処遇加算Ⅱ特定加算なしベア加算なし</v>
      </c>
      <c r="F21" s="76" t="s">
        <v>175</v>
      </c>
      <c r="G21" s="76" t="s">
        <v>173</v>
      </c>
      <c r="H21" s="77" t="s">
        <v>127</v>
      </c>
      <c r="I21" s="76" t="s">
        <v>171</v>
      </c>
      <c r="J21" s="112" t="s">
        <v>174</v>
      </c>
      <c r="K21" s="76" t="s">
        <v>175</v>
      </c>
      <c r="L21" s="113" t="s">
        <v>134</v>
      </c>
      <c r="M21" s="115" t="s">
        <v>104</v>
      </c>
      <c r="N21" s="115" t="s">
        <v>60</v>
      </c>
      <c r="O21" s="115" t="s">
        <v>60</v>
      </c>
      <c r="P21" s="115" t="s">
        <v>60</v>
      </c>
      <c r="Q21" s="115" t="s">
        <v>106</v>
      </c>
      <c r="R21" s="115" t="s">
        <v>60</v>
      </c>
      <c r="S21" s="115" t="s">
        <v>107</v>
      </c>
    </row>
    <row r="22" spans="2:19" ht="48" customHeight="1">
      <c r="B22" s="64" t="s">
        <v>22</v>
      </c>
      <c r="C22" s="74" t="s">
        <v>4</v>
      </c>
      <c r="D22" s="75" t="s">
        <v>5</v>
      </c>
      <c r="E22" s="75" t="str">
        <f t="shared" si="0"/>
        <v>処遇加算Ⅲ特定加算なしベア加算</v>
      </c>
      <c r="F22" s="76" t="s">
        <v>177</v>
      </c>
      <c r="G22" s="76" t="s">
        <v>173</v>
      </c>
      <c r="H22" s="77" t="s">
        <v>129</v>
      </c>
      <c r="I22" s="76" t="s">
        <v>171</v>
      </c>
      <c r="J22" s="78" t="s">
        <v>176</v>
      </c>
      <c r="K22" s="76" t="s">
        <v>177</v>
      </c>
      <c r="L22" s="79" t="s">
        <v>178</v>
      </c>
      <c r="M22" s="115" t="s">
        <v>60</v>
      </c>
      <c r="N22" s="115" t="s">
        <v>105</v>
      </c>
      <c r="O22" s="115" t="s">
        <v>96</v>
      </c>
      <c r="P22" s="115" t="s">
        <v>60</v>
      </c>
      <c r="Q22" s="115" t="s">
        <v>106</v>
      </c>
      <c r="R22" s="115" t="s">
        <v>60</v>
      </c>
      <c r="S22" s="115" t="s">
        <v>107</v>
      </c>
    </row>
    <row r="23" spans="2:19" ht="48" customHeight="1">
      <c r="B23" s="64" t="s">
        <v>22</v>
      </c>
      <c r="C23" s="74" t="s">
        <v>4</v>
      </c>
      <c r="D23" s="75" t="s">
        <v>3</v>
      </c>
      <c r="E23" s="75" t="str">
        <f t="shared" si="0"/>
        <v>処遇加算Ⅲ特定加算なしベア加算なし</v>
      </c>
      <c r="F23" s="76" t="s">
        <v>181</v>
      </c>
      <c r="G23" s="76" t="s">
        <v>171</v>
      </c>
      <c r="H23" s="77" t="s">
        <v>179</v>
      </c>
      <c r="I23" s="76" t="s">
        <v>175</v>
      </c>
      <c r="J23" s="78" t="s">
        <v>180</v>
      </c>
      <c r="K23" s="76" t="s">
        <v>181</v>
      </c>
      <c r="L23" s="79" t="s">
        <v>182</v>
      </c>
      <c r="M23" s="115" t="s">
        <v>104</v>
      </c>
      <c r="N23" s="115" t="s">
        <v>105</v>
      </c>
      <c r="O23" s="115" t="s">
        <v>96</v>
      </c>
      <c r="P23" s="115" t="s">
        <v>60</v>
      </c>
      <c r="Q23" s="115" t="s">
        <v>106</v>
      </c>
      <c r="R23" s="115" t="s">
        <v>60</v>
      </c>
      <c r="S23" s="115" t="s">
        <v>107</v>
      </c>
    </row>
    <row r="24" spans="2:19" ht="20.25" customHeight="1">
      <c r="C24"/>
      <c r="D24"/>
      <c r="E24" s="63"/>
      <c r="F24" s="63"/>
      <c r="G24" s="63"/>
      <c r="H24" s="62"/>
      <c r="I24" s="63"/>
      <c r="J24" s="66"/>
      <c r="K24" s="63"/>
      <c r="L24" s="68"/>
      <c r="M24" s="63"/>
      <c r="N24" s="63"/>
      <c r="O24" s="63"/>
      <c r="P24" s="63"/>
      <c r="Q24" s="63"/>
      <c r="R24" s="63"/>
      <c r="S24" s="63"/>
    </row>
    <row r="25" spans="2:19" ht="24">
      <c r="B25" s="63"/>
      <c r="C25" s="63"/>
      <c r="D25" s="63"/>
      <c r="E25" s="63"/>
      <c r="F25" s="63"/>
      <c r="G25" s="63"/>
      <c r="H25" s="62"/>
      <c r="L25" s="69">
        <v>1</v>
      </c>
      <c r="M25" s="63"/>
      <c r="N25" s="63"/>
      <c r="O25" s="63"/>
      <c r="P25" s="63"/>
      <c r="Q25" s="70" t="s">
        <v>82</v>
      </c>
      <c r="R25" s="70" t="s">
        <v>83</v>
      </c>
      <c r="S25" s="70" t="s">
        <v>82</v>
      </c>
    </row>
  </sheetData>
  <autoFilter ref="B5:S23">
    <filterColumn colId="5" showButton="0"/>
  </autoFilter>
  <mergeCells count="15">
    <mergeCell ref="K3:L5"/>
    <mergeCell ref="I3:J5"/>
    <mergeCell ref="G3:H5"/>
    <mergeCell ref="B3:B5"/>
    <mergeCell ref="C3:C5"/>
    <mergeCell ref="D3:D5"/>
    <mergeCell ref="E3:E5"/>
    <mergeCell ref="F3:F5"/>
    <mergeCell ref="S3:S5"/>
    <mergeCell ref="M3:M5"/>
    <mergeCell ref="N3:N5"/>
    <mergeCell ref="O3:O5"/>
    <mergeCell ref="P3:P5"/>
    <mergeCell ref="Q3:Q5"/>
    <mergeCell ref="R3:R5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移行先検討・補助シート</vt:lpstr>
      <vt:lpstr>記入例</vt:lpstr>
      <vt:lpstr>【参考】数式用</vt:lpstr>
      <vt:lpstr>【参考】数式用2</vt:lpstr>
      <vt:lpstr>【参考】数式用!Print_Area</vt:lpstr>
      <vt:lpstr>移行先検討・補助シート!Print_Area</vt:lpstr>
      <vt:lpstr>記入例!Print_Area</vt:lpstr>
      <vt:lpstr>サービス名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2024-03-24T07:27:47Z</dcterms:modified>
</cp:coreProperties>
</file>